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ocuments\個人フォルダ\R7_業務フォルダ\地球温暖化対策計画・報告・公表制度\"/>
    </mc:Choice>
  </mc:AlternateContent>
  <bookViews>
    <workbookView xWindow="0" yWindow="0" windowWidth="19160" windowHeight="10710"/>
  </bookViews>
  <sheets>
    <sheet name="指針別表６" sheetId="1" r:id="rId1"/>
  </sheets>
  <definedNames>
    <definedName name="_xlnm.Print_Area" localSheetId="0">指針別表６!$A$1:$M$107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7" i="1" l="1"/>
  <c r="C324" i="1" s="1"/>
  <c r="C431" i="1" s="1"/>
  <c r="C538" i="1" s="1"/>
  <c r="C110" i="1"/>
  <c r="H11" i="1"/>
  <c r="K9" i="1" l="1"/>
  <c r="G639" i="1"/>
  <c r="L629" i="1"/>
  <c r="M629" i="1" s="1"/>
  <c r="L628" i="1"/>
  <c r="M628" i="1" s="1"/>
  <c r="L627" i="1"/>
  <c r="M627" i="1" s="1"/>
  <c r="L626" i="1"/>
  <c r="M626" i="1" s="1"/>
  <c r="T623" i="1"/>
  <c r="F619" i="1" s="1"/>
  <c r="U622" i="1"/>
  <c r="U621" i="1"/>
  <c r="U620" i="1"/>
  <c r="U619" i="1"/>
  <c r="U623" i="1" s="1"/>
  <c r="M619" i="1" s="1"/>
  <c r="M636" i="1" s="1"/>
  <c r="L619" i="1"/>
  <c r="L608" i="1"/>
  <c r="M608" i="1" s="1"/>
  <c r="L607" i="1"/>
  <c r="M607" i="1" s="1"/>
  <c r="L606" i="1"/>
  <c r="M606" i="1" s="1"/>
  <c r="L605" i="1"/>
  <c r="M605" i="1" s="1"/>
  <c r="R604" i="1"/>
  <c r="M604" i="1"/>
  <c r="L604" i="1"/>
  <c r="L599" i="1"/>
  <c r="M599" i="1" s="1"/>
  <c r="K599" i="1"/>
  <c r="H599" i="1"/>
  <c r="L598" i="1"/>
  <c r="M598" i="1" s="1"/>
  <c r="K598" i="1"/>
  <c r="H598" i="1"/>
  <c r="O597" i="1"/>
  <c r="M597" i="1"/>
  <c r="L597" i="1"/>
  <c r="K597" i="1"/>
  <c r="H597" i="1"/>
  <c r="O596" i="1"/>
  <c r="L596" i="1"/>
  <c r="M596" i="1" s="1"/>
  <c r="K596" i="1"/>
  <c r="H596" i="1"/>
  <c r="O595" i="1"/>
  <c r="M595" i="1"/>
  <c r="L595" i="1"/>
  <c r="K595" i="1"/>
  <c r="H595" i="1"/>
  <c r="O594" i="1"/>
  <c r="L594" i="1"/>
  <c r="M594" i="1" s="1"/>
  <c r="K594" i="1"/>
  <c r="H594" i="1"/>
  <c r="R593" i="1"/>
  <c r="O593" i="1"/>
  <c r="L593" i="1"/>
  <c r="M593" i="1" s="1"/>
  <c r="K593" i="1"/>
  <c r="H593" i="1"/>
  <c r="R592" i="1"/>
  <c r="O592" i="1"/>
  <c r="L592" i="1"/>
  <c r="M592" i="1" s="1"/>
  <c r="K592" i="1"/>
  <c r="H592" i="1"/>
  <c r="R591" i="1"/>
  <c r="O591" i="1"/>
  <c r="L591" i="1"/>
  <c r="M591" i="1" s="1"/>
  <c r="K591" i="1"/>
  <c r="H591" i="1"/>
  <c r="R590" i="1"/>
  <c r="O590" i="1"/>
  <c r="L590" i="1"/>
  <c r="M590" i="1" s="1"/>
  <c r="K590" i="1"/>
  <c r="H590" i="1"/>
  <c r="R589" i="1"/>
  <c r="O589" i="1"/>
  <c r="L589" i="1"/>
  <c r="M589" i="1" s="1"/>
  <c r="K589" i="1"/>
  <c r="H589" i="1"/>
  <c r="R588" i="1"/>
  <c r="O588" i="1"/>
  <c r="L588" i="1"/>
  <c r="M588" i="1" s="1"/>
  <c r="K588" i="1"/>
  <c r="H588" i="1"/>
  <c r="O587" i="1"/>
  <c r="M587" i="1"/>
  <c r="L587" i="1"/>
  <c r="K587" i="1"/>
  <c r="H587" i="1"/>
  <c r="O586" i="1"/>
  <c r="L586" i="1"/>
  <c r="M586" i="1" s="1"/>
  <c r="K586" i="1"/>
  <c r="H586" i="1"/>
  <c r="O585" i="1"/>
  <c r="M585" i="1"/>
  <c r="L585" i="1"/>
  <c r="K585" i="1"/>
  <c r="H585" i="1"/>
  <c r="O584" i="1"/>
  <c r="L584" i="1"/>
  <c r="M584" i="1" s="1"/>
  <c r="K584" i="1"/>
  <c r="H584" i="1"/>
  <c r="O583" i="1"/>
  <c r="M583" i="1"/>
  <c r="L583" i="1"/>
  <c r="K583" i="1"/>
  <c r="H583" i="1"/>
  <c r="O582" i="1"/>
  <c r="L582" i="1"/>
  <c r="M582" i="1" s="1"/>
  <c r="K582" i="1"/>
  <c r="H582" i="1"/>
  <c r="O581" i="1"/>
  <c r="M581" i="1"/>
  <c r="L581" i="1"/>
  <c r="K581" i="1"/>
  <c r="H581" i="1"/>
  <c r="L576" i="1"/>
  <c r="M576" i="1" s="1"/>
  <c r="M577" i="1" s="1"/>
  <c r="M571" i="1"/>
  <c r="L571" i="1"/>
  <c r="K571" i="1"/>
  <c r="H571" i="1"/>
  <c r="M570" i="1"/>
  <c r="L570" i="1"/>
  <c r="K570" i="1"/>
  <c r="H570" i="1"/>
  <c r="R569" i="1"/>
  <c r="O569" i="1"/>
  <c r="M569" i="1"/>
  <c r="L569" i="1"/>
  <c r="K569" i="1"/>
  <c r="H569" i="1"/>
  <c r="R568" i="1"/>
  <c r="O568" i="1"/>
  <c r="M568" i="1"/>
  <c r="L568" i="1"/>
  <c r="K568" i="1"/>
  <c r="H568" i="1"/>
  <c r="R567" i="1"/>
  <c r="O567" i="1"/>
  <c r="M567" i="1"/>
  <c r="L567" i="1"/>
  <c r="K567" i="1"/>
  <c r="H567" i="1"/>
  <c r="R566" i="1"/>
  <c r="O566" i="1"/>
  <c r="M566" i="1"/>
  <c r="L566" i="1"/>
  <c r="K566" i="1"/>
  <c r="H566" i="1"/>
  <c r="R565" i="1"/>
  <c r="O565" i="1"/>
  <c r="M565" i="1"/>
  <c r="L565" i="1"/>
  <c r="K565" i="1"/>
  <c r="H565" i="1"/>
  <c r="R564" i="1"/>
  <c r="O564" i="1"/>
  <c r="M564" i="1"/>
  <c r="L564" i="1"/>
  <c r="K564" i="1"/>
  <c r="H564" i="1"/>
  <c r="R563" i="1"/>
  <c r="O563" i="1"/>
  <c r="M563" i="1"/>
  <c r="L563" i="1"/>
  <c r="K563" i="1"/>
  <c r="H563" i="1"/>
  <c r="R562" i="1"/>
  <c r="O562" i="1"/>
  <c r="M562" i="1"/>
  <c r="L562" i="1"/>
  <c r="K562" i="1"/>
  <c r="H562" i="1"/>
  <c r="R561" i="1"/>
  <c r="O561" i="1"/>
  <c r="M561" i="1"/>
  <c r="L561" i="1"/>
  <c r="K561" i="1"/>
  <c r="H561" i="1"/>
  <c r="R560" i="1"/>
  <c r="O560" i="1"/>
  <c r="M560" i="1"/>
  <c r="L560" i="1"/>
  <c r="K560" i="1"/>
  <c r="H560" i="1"/>
  <c r="R559" i="1"/>
  <c r="O559" i="1"/>
  <c r="M559" i="1"/>
  <c r="L559" i="1"/>
  <c r="K559" i="1"/>
  <c r="H559" i="1"/>
  <c r="R558" i="1"/>
  <c r="O558" i="1"/>
  <c r="M558" i="1"/>
  <c r="L558" i="1"/>
  <c r="K558" i="1"/>
  <c r="H558" i="1"/>
  <c r="R557" i="1"/>
  <c r="O557" i="1"/>
  <c r="M557" i="1"/>
  <c r="L557" i="1"/>
  <c r="K557" i="1"/>
  <c r="H557" i="1"/>
  <c r="R556" i="1"/>
  <c r="O556" i="1"/>
  <c r="M556" i="1"/>
  <c r="L556" i="1"/>
  <c r="K556" i="1"/>
  <c r="H556" i="1"/>
  <c r="R555" i="1"/>
  <c r="O555" i="1"/>
  <c r="M555" i="1"/>
  <c r="L555" i="1"/>
  <c r="K555" i="1"/>
  <c r="H555" i="1"/>
  <c r="R554" i="1"/>
  <c r="O554" i="1"/>
  <c r="M554" i="1"/>
  <c r="L554" i="1"/>
  <c r="K554" i="1"/>
  <c r="H554" i="1"/>
  <c r="R553" i="1"/>
  <c r="O553" i="1"/>
  <c r="M553" i="1"/>
  <c r="L553" i="1"/>
  <c r="K553" i="1"/>
  <c r="H553" i="1"/>
  <c r="R552" i="1"/>
  <c r="O552" i="1"/>
  <c r="M552" i="1"/>
  <c r="L552" i="1"/>
  <c r="K552" i="1"/>
  <c r="H552" i="1"/>
  <c r="R551" i="1"/>
  <c r="O551" i="1"/>
  <c r="M551" i="1"/>
  <c r="L551" i="1"/>
  <c r="K551" i="1"/>
  <c r="H551" i="1"/>
  <c r="R550" i="1"/>
  <c r="O550" i="1"/>
  <c r="M550" i="1"/>
  <c r="L550" i="1"/>
  <c r="K550" i="1"/>
  <c r="H550" i="1"/>
  <c r="R549" i="1"/>
  <c r="O549" i="1"/>
  <c r="M549" i="1"/>
  <c r="L549" i="1"/>
  <c r="K549" i="1"/>
  <c r="H549" i="1"/>
  <c r="R548" i="1"/>
  <c r="O548" i="1"/>
  <c r="M548" i="1"/>
  <c r="L548" i="1"/>
  <c r="K548" i="1"/>
  <c r="H548" i="1"/>
  <c r="R547" i="1"/>
  <c r="O547" i="1"/>
  <c r="M547" i="1"/>
  <c r="L547" i="1"/>
  <c r="K547" i="1"/>
  <c r="H547" i="1"/>
  <c r="R546" i="1"/>
  <c r="O546" i="1"/>
  <c r="M546" i="1"/>
  <c r="L546" i="1"/>
  <c r="K546" i="1"/>
  <c r="H546" i="1"/>
  <c r="R545" i="1"/>
  <c r="O545" i="1"/>
  <c r="M545" i="1"/>
  <c r="L545" i="1"/>
  <c r="K545" i="1"/>
  <c r="H545" i="1"/>
  <c r="R544" i="1"/>
  <c r="O544" i="1"/>
  <c r="M544" i="1"/>
  <c r="L544" i="1"/>
  <c r="K544" i="1"/>
  <c r="H544" i="1"/>
  <c r="R543" i="1"/>
  <c r="O543" i="1"/>
  <c r="M543" i="1"/>
  <c r="M572" i="1" s="1"/>
  <c r="L543" i="1"/>
  <c r="K543" i="1"/>
  <c r="H543" i="1"/>
  <c r="G532" i="1"/>
  <c r="M522" i="1"/>
  <c r="L522" i="1"/>
  <c r="M521" i="1"/>
  <c r="L521" i="1"/>
  <c r="M520" i="1"/>
  <c r="L520" i="1"/>
  <c r="M519" i="1"/>
  <c r="L519" i="1"/>
  <c r="U516" i="1"/>
  <c r="M512" i="1" s="1"/>
  <c r="M529" i="1" s="1"/>
  <c r="T516" i="1"/>
  <c r="U515" i="1"/>
  <c r="U514" i="1"/>
  <c r="U513" i="1"/>
  <c r="U512" i="1"/>
  <c r="F512" i="1"/>
  <c r="L512" i="1" s="1"/>
  <c r="M501" i="1"/>
  <c r="L501" i="1"/>
  <c r="M500" i="1"/>
  <c r="L500" i="1"/>
  <c r="M499" i="1"/>
  <c r="L499" i="1"/>
  <c r="M498" i="1"/>
  <c r="L498" i="1"/>
  <c r="R497" i="1"/>
  <c r="L497" i="1"/>
  <c r="M497" i="1" s="1"/>
  <c r="M492" i="1"/>
  <c r="L492" i="1"/>
  <c r="K492" i="1"/>
  <c r="H492" i="1"/>
  <c r="M491" i="1"/>
  <c r="L491" i="1"/>
  <c r="K491" i="1"/>
  <c r="H491" i="1"/>
  <c r="O490" i="1"/>
  <c r="L490" i="1"/>
  <c r="M490" i="1" s="1"/>
  <c r="K490" i="1"/>
  <c r="H490" i="1"/>
  <c r="O489" i="1"/>
  <c r="M489" i="1"/>
  <c r="L489" i="1"/>
  <c r="K489" i="1"/>
  <c r="H489" i="1"/>
  <c r="O488" i="1"/>
  <c r="L488" i="1"/>
  <c r="M488" i="1" s="1"/>
  <c r="K488" i="1"/>
  <c r="H488" i="1"/>
  <c r="O487" i="1"/>
  <c r="M487" i="1"/>
  <c r="L487" i="1"/>
  <c r="K487" i="1"/>
  <c r="H487" i="1"/>
  <c r="R486" i="1"/>
  <c r="O486" i="1"/>
  <c r="M486" i="1"/>
  <c r="L486" i="1"/>
  <c r="K486" i="1"/>
  <c r="H486" i="1"/>
  <c r="R485" i="1"/>
  <c r="O485" i="1"/>
  <c r="M485" i="1"/>
  <c r="L485" i="1"/>
  <c r="K485" i="1"/>
  <c r="H485" i="1"/>
  <c r="R484" i="1"/>
  <c r="O484" i="1"/>
  <c r="M484" i="1"/>
  <c r="L484" i="1"/>
  <c r="K484" i="1"/>
  <c r="H484" i="1"/>
  <c r="R483" i="1"/>
  <c r="O483" i="1"/>
  <c r="M483" i="1"/>
  <c r="L483" i="1"/>
  <c r="K483" i="1"/>
  <c r="H483" i="1"/>
  <c r="R482" i="1"/>
  <c r="O482" i="1"/>
  <c r="M482" i="1"/>
  <c r="L482" i="1"/>
  <c r="K482" i="1"/>
  <c r="H482" i="1"/>
  <c r="R481" i="1"/>
  <c r="O481" i="1"/>
  <c r="M481" i="1"/>
  <c r="L481" i="1"/>
  <c r="K481" i="1"/>
  <c r="H481" i="1"/>
  <c r="O480" i="1"/>
  <c r="L480" i="1"/>
  <c r="M480" i="1" s="1"/>
  <c r="K480" i="1"/>
  <c r="H480" i="1"/>
  <c r="O479" i="1"/>
  <c r="M479" i="1"/>
  <c r="L479" i="1"/>
  <c r="K479" i="1"/>
  <c r="H479" i="1"/>
  <c r="O478" i="1"/>
  <c r="L478" i="1"/>
  <c r="M478" i="1" s="1"/>
  <c r="K478" i="1"/>
  <c r="H478" i="1"/>
  <c r="O477" i="1"/>
  <c r="M477" i="1"/>
  <c r="L477" i="1"/>
  <c r="K477" i="1"/>
  <c r="H477" i="1"/>
  <c r="O476" i="1"/>
  <c r="L476" i="1"/>
  <c r="M476" i="1" s="1"/>
  <c r="K476" i="1"/>
  <c r="H476" i="1"/>
  <c r="O475" i="1"/>
  <c r="M475" i="1"/>
  <c r="L475" i="1"/>
  <c r="K475" i="1"/>
  <c r="H475" i="1"/>
  <c r="O474" i="1"/>
  <c r="L474" i="1"/>
  <c r="M474" i="1" s="1"/>
  <c r="K474" i="1"/>
  <c r="H474" i="1"/>
  <c r="M469" i="1"/>
  <c r="M470" i="1" s="1"/>
  <c r="L469" i="1"/>
  <c r="L464" i="1"/>
  <c r="M464" i="1" s="1"/>
  <c r="K464" i="1"/>
  <c r="H464" i="1"/>
  <c r="L463" i="1"/>
  <c r="M463" i="1" s="1"/>
  <c r="K463" i="1"/>
  <c r="H463" i="1"/>
  <c r="R462" i="1"/>
  <c r="O462" i="1"/>
  <c r="L462" i="1"/>
  <c r="M462" i="1" s="1"/>
  <c r="K462" i="1"/>
  <c r="H462" i="1"/>
  <c r="R461" i="1"/>
  <c r="O461" i="1"/>
  <c r="L461" i="1"/>
  <c r="M461" i="1" s="1"/>
  <c r="K461" i="1"/>
  <c r="H461" i="1"/>
  <c r="R460" i="1"/>
  <c r="O460" i="1"/>
  <c r="L460" i="1"/>
  <c r="M460" i="1" s="1"/>
  <c r="K460" i="1"/>
  <c r="H460" i="1"/>
  <c r="R459" i="1"/>
  <c r="O459" i="1"/>
  <c r="L459" i="1"/>
  <c r="M459" i="1" s="1"/>
  <c r="K459" i="1"/>
  <c r="H459" i="1"/>
  <c r="R458" i="1"/>
  <c r="O458" i="1"/>
  <c r="L458" i="1"/>
  <c r="M458" i="1" s="1"/>
  <c r="K458" i="1"/>
  <c r="H458" i="1"/>
  <c r="R457" i="1"/>
  <c r="O457" i="1"/>
  <c r="L457" i="1"/>
  <c r="M457" i="1" s="1"/>
  <c r="K457" i="1"/>
  <c r="H457" i="1"/>
  <c r="R456" i="1"/>
  <c r="O456" i="1"/>
  <c r="L456" i="1"/>
  <c r="M456" i="1" s="1"/>
  <c r="K456" i="1"/>
  <c r="H456" i="1"/>
  <c r="R455" i="1"/>
  <c r="O455" i="1"/>
  <c r="L455" i="1"/>
  <c r="M455" i="1" s="1"/>
  <c r="K455" i="1"/>
  <c r="H455" i="1"/>
  <c r="R454" i="1"/>
  <c r="O454" i="1"/>
  <c r="L454" i="1"/>
  <c r="M454" i="1" s="1"/>
  <c r="K454" i="1"/>
  <c r="H454" i="1"/>
  <c r="R453" i="1"/>
  <c r="O453" i="1"/>
  <c r="L453" i="1"/>
  <c r="M453" i="1" s="1"/>
  <c r="K453" i="1"/>
  <c r="H453" i="1"/>
  <c r="R452" i="1"/>
  <c r="O452" i="1"/>
  <c r="L452" i="1"/>
  <c r="M452" i="1" s="1"/>
  <c r="K452" i="1"/>
  <c r="H452" i="1"/>
  <c r="R451" i="1"/>
  <c r="O451" i="1"/>
  <c r="L451" i="1"/>
  <c r="M451" i="1" s="1"/>
  <c r="K451" i="1"/>
  <c r="H451" i="1"/>
  <c r="R450" i="1"/>
  <c r="O450" i="1"/>
  <c r="L450" i="1"/>
  <c r="M450" i="1" s="1"/>
  <c r="K450" i="1"/>
  <c r="H450" i="1"/>
  <c r="R449" i="1"/>
  <c r="O449" i="1"/>
  <c r="L449" i="1"/>
  <c r="M449" i="1" s="1"/>
  <c r="K449" i="1"/>
  <c r="H449" i="1"/>
  <c r="R448" i="1"/>
  <c r="O448" i="1"/>
  <c r="L448" i="1"/>
  <c r="M448" i="1" s="1"/>
  <c r="K448" i="1"/>
  <c r="H448" i="1"/>
  <c r="R447" i="1"/>
  <c r="O447" i="1"/>
  <c r="L447" i="1"/>
  <c r="M447" i="1" s="1"/>
  <c r="K447" i="1"/>
  <c r="H447" i="1"/>
  <c r="R446" i="1"/>
  <c r="O446" i="1"/>
  <c r="L446" i="1"/>
  <c r="M446" i="1" s="1"/>
  <c r="K446" i="1"/>
  <c r="H446" i="1"/>
  <c r="R445" i="1"/>
  <c r="O445" i="1"/>
  <c r="L445" i="1"/>
  <c r="M445" i="1" s="1"/>
  <c r="K445" i="1"/>
  <c r="H445" i="1"/>
  <c r="R444" i="1"/>
  <c r="O444" i="1"/>
  <c r="L444" i="1"/>
  <c r="M444" i="1" s="1"/>
  <c r="K444" i="1"/>
  <c r="H444" i="1"/>
  <c r="R443" i="1"/>
  <c r="O443" i="1"/>
  <c r="L443" i="1"/>
  <c r="M443" i="1" s="1"/>
  <c r="K443" i="1"/>
  <c r="H443" i="1"/>
  <c r="R442" i="1"/>
  <c r="O442" i="1"/>
  <c r="L442" i="1"/>
  <c r="M442" i="1" s="1"/>
  <c r="K442" i="1"/>
  <c r="H442" i="1"/>
  <c r="R441" i="1"/>
  <c r="O441" i="1"/>
  <c r="L441" i="1"/>
  <c r="M441" i="1" s="1"/>
  <c r="K441" i="1"/>
  <c r="H441" i="1"/>
  <c r="R440" i="1"/>
  <c r="O440" i="1"/>
  <c r="L440" i="1"/>
  <c r="M440" i="1" s="1"/>
  <c r="K440" i="1"/>
  <c r="H440" i="1"/>
  <c r="R439" i="1"/>
  <c r="O439" i="1"/>
  <c r="L439" i="1"/>
  <c r="M439" i="1" s="1"/>
  <c r="K439" i="1"/>
  <c r="H439" i="1"/>
  <c r="R438" i="1"/>
  <c r="O438" i="1"/>
  <c r="L438" i="1"/>
  <c r="M438" i="1" s="1"/>
  <c r="K438" i="1"/>
  <c r="H438" i="1"/>
  <c r="R437" i="1"/>
  <c r="O437" i="1"/>
  <c r="L437" i="1"/>
  <c r="M437" i="1" s="1"/>
  <c r="K437" i="1"/>
  <c r="H437" i="1"/>
  <c r="R436" i="1"/>
  <c r="O436" i="1"/>
  <c r="L436" i="1"/>
  <c r="M436" i="1" s="1"/>
  <c r="M465" i="1" s="1"/>
  <c r="K436" i="1"/>
  <c r="H436" i="1"/>
  <c r="G425" i="1"/>
  <c r="L415" i="1"/>
  <c r="M415" i="1" s="1"/>
  <c r="L414" i="1"/>
  <c r="M414" i="1" s="1"/>
  <c r="L413" i="1"/>
  <c r="M413" i="1" s="1"/>
  <c r="L412" i="1"/>
  <c r="M412" i="1" s="1"/>
  <c r="T409" i="1"/>
  <c r="F405" i="1" s="1"/>
  <c r="L405" i="1" s="1"/>
  <c r="U408" i="1"/>
  <c r="U407" i="1"/>
  <c r="U406" i="1"/>
  <c r="U405" i="1"/>
  <c r="U409" i="1" s="1"/>
  <c r="M405" i="1" s="1"/>
  <c r="L394" i="1"/>
  <c r="M394" i="1" s="1"/>
  <c r="L393" i="1"/>
  <c r="M393" i="1" s="1"/>
  <c r="L392" i="1"/>
  <c r="M392" i="1" s="1"/>
  <c r="L391" i="1"/>
  <c r="M391" i="1" s="1"/>
  <c r="M400" i="1" s="1"/>
  <c r="R390" i="1"/>
  <c r="M390" i="1"/>
  <c r="L390" i="1"/>
  <c r="L385" i="1"/>
  <c r="M385" i="1" s="1"/>
  <c r="K385" i="1"/>
  <c r="H385" i="1"/>
  <c r="L384" i="1"/>
  <c r="M384" i="1" s="1"/>
  <c r="K384" i="1"/>
  <c r="H384" i="1"/>
  <c r="O383" i="1"/>
  <c r="M383" i="1"/>
  <c r="L383" i="1"/>
  <c r="K383" i="1"/>
  <c r="H383" i="1"/>
  <c r="O382" i="1"/>
  <c r="L382" i="1"/>
  <c r="M382" i="1" s="1"/>
  <c r="K382" i="1"/>
  <c r="H382" i="1"/>
  <c r="O381" i="1"/>
  <c r="M381" i="1"/>
  <c r="L381" i="1"/>
  <c r="K381" i="1"/>
  <c r="H381" i="1"/>
  <c r="O380" i="1"/>
  <c r="L380" i="1"/>
  <c r="M380" i="1" s="1"/>
  <c r="K380" i="1"/>
  <c r="H380" i="1"/>
  <c r="R379" i="1"/>
  <c r="O379" i="1"/>
  <c r="L379" i="1"/>
  <c r="M379" i="1" s="1"/>
  <c r="K379" i="1"/>
  <c r="H379" i="1"/>
  <c r="R378" i="1"/>
  <c r="O378" i="1"/>
  <c r="L378" i="1"/>
  <c r="M378" i="1" s="1"/>
  <c r="K378" i="1"/>
  <c r="H378" i="1"/>
  <c r="R377" i="1"/>
  <c r="O377" i="1"/>
  <c r="L377" i="1"/>
  <c r="M377" i="1" s="1"/>
  <c r="K377" i="1"/>
  <c r="H377" i="1"/>
  <c r="R376" i="1"/>
  <c r="O376" i="1"/>
  <c r="L376" i="1"/>
  <c r="M376" i="1" s="1"/>
  <c r="K376" i="1"/>
  <c r="H376" i="1"/>
  <c r="R375" i="1"/>
  <c r="O375" i="1"/>
  <c r="L375" i="1"/>
  <c r="M375" i="1" s="1"/>
  <c r="K375" i="1"/>
  <c r="H375" i="1"/>
  <c r="R374" i="1"/>
  <c r="O374" i="1"/>
  <c r="L374" i="1"/>
  <c r="M374" i="1" s="1"/>
  <c r="M386" i="1" s="1"/>
  <c r="K374" i="1"/>
  <c r="H374" i="1"/>
  <c r="O373" i="1"/>
  <c r="M373" i="1"/>
  <c r="L373" i="1"/>
  <c r="K373" i="1"/>
  <c r="H373" i="1"/>
  <c r="O372" i="1"/>
  <c r="L372" i="1"/>
  <c r="M372" i="1" s="1"/>
  <c r="K372" i="1"/>
  <c r="H372" i="1"/>
  <c r="O371" i="1"/>
  <c r="M371" i="1"/>
  <c r="L371" i="1"/>
  <c r="K371" i="1"/>
  <c r="H371" i="1"/>
  <c r="O370" i="1"/>
  <c r="L370" i="1"/>
  <c r="M370" i="1" s="1"/>
  <c r="K370" i="1"/>
  <c r="H370" i="1"/>
  <c r="O369" i="1"/>
  <c r="M369" i="1"/>
  <c r="L369" i="1"/>
  <c r="K369" i="1"/>
  <c r="H369" i="1"/>
  <c r="O368" i="1"/>
  <c r="L368" i="1"/>
  <c r="M368" i="1" s="1"/>
  <c r="K368" i="1"/>
  <c r="H368" i="1"/>
  <c r="O367" i="1"/>
  <c r="M367" i="1"/>
  <c r="L367" i="1"/>
  <c r="K367" i="1"/>
  <c r="H367" i="1"/>
  <c r="L362" i="1"/>
  <c r="M362" i="1" s="1"/>
  <c r="M363" i="1" s="1"/>
  <c r="M357" i="1"/>
  <c r="L357" i="1"/>
  <c r="K357" i="1"/>
  <c r="H357" i="1"/>
  <c r="M356" i="1"/>
  <c r="L356" i="1"/>
  <c r="K356" i="1"/>
  <c r="H356" i="1"/>
  <c r="R355" i="1"/>
  <c r="O355" i="1"/>
  <c r="L355" i="1"/>
  <c r="M355" i="1" s="1"/>
  <c r="K355" i="1"/>
  <c r="H355" i="1"/>
  <c r="R354" i="1"/>
  <c r="O354" i="1"/>
  <c r="M354" i="1"/>
  <c r="L354" i="1"/>
  <c r="K354" i="1"/>
  <c r="H354" i="1"/>
  <c r="R353" i="1"/>
  <c r="O353" i="1"/>
  <c r="L353" i="1"/>
  <c r="M353" i="1" s="1"/>
  <c r="K353" i="1"/>
  <c r="H353" i="1"/>
  <c r="R352" i="1"/>
  <c r="O352" i="1"/>
  <c r="M352" i="1"/>
  <c r="L352" i="1"/>
  <c r="K352" i="1"/>
  <c r="H352" i="1"/>
  <c r="R351" i="1"/>
  <c r="O351" i="1"/>
  <c r="L351" i="1"/>
  <c r="M351" i="1" s="1"/>
  <c r="K351" i="1"/>
  <c r="H351" i="1"/>
  <c r="R350" i="1"/>
  <c r="O350" i="1"/>
  <c r="M350" i="1"/>
  <c r="L350" i="1"/>
  <c r="K350" i="1"/>
  <c r="H350" i="1"/>
  <c r="R349" i="1"/>
  <c r="O349" i="1"/>
  <c r="L349" i="1"/>
  <c r="M349" i="1" s="1"/>
  <c r="K349" i="1"/>
  <c r="H349" i="1"/>
  <c r="R348" i="1"/>
  <c r="O348" i="1"/>
  <c r="M348" i="1"/>
  <c r="L348" i="1"/>
  <c r="K348" i="1"/>
  <c r="H348" i="1"/>
  <c r="R347" i="1"/>
  <c r="O347" i="1"/>
  <c r="L347" i="1"/>
  <c r="M347" i="1" s="1"/>
  <c r="K347" i="1"/>
  <c r="H347" i="1"/>
  <c r="R346" i="1"/>
  <c r="O346" i="1"/>
  <c r="M346" i="1"/>
  <c r="L346" i="1"/>
  <c r="K346" i="1"/>
  <c r="H346" i="1"/>
  <c r="R345" i="1"/>
  <c r="O345" i="1"/>
  <c r="L345" i="1"/>
  <c r="M345" i="1" s="1"/>
  <c r="K345" i="1"/>
  <c r="H345" i="1"/>
  <c r="R344" i="1"/>
  <c r="O344" i="1"/>
  <c r="M344" i="1"/>
  <c r="L344" i="1"/>
  <c r="K344" i="1"/>
  <c r="H344" i="1"/>
  <c r="R343" i="1"/>
  <c r="O343" i="1"/>
  <c r="L343" i="1"/>
  <c r="M343" i="1" s="1"/>
  <c r="K343" i="1"/>
  <c r="H343" i="1"/>
  <c r="R342" i="1"/>
  <c r="O342" i="1"/>
  <c r="M342" i="1"/>
  <c r="L342" i="1"/>
  <c r="K342" i="1"/>
  <c r="H342" i="1"/>
  <c r="R341" i="1"/>
  <c r="O341" i="1"/>
  <c r="L341" i="1"/>
  <c r="M341" i="1" s="1"/>
  <c r="K341" i="1"/>
  <c r="H341" i="1"/>
  <c r="R340" i="1"/>
  <c r="O340" i="1"/>
  <c r="M340" i="1"/>
  <c r="L340" i="1"/>
  <c r="K340" i="1"/>
  <c r="H340" i="1"/>
  <c r="R339" i="1"/>
  <c r="O339" i="1"/>
  <c r="L339" i="1"/>
  <c r="M339" i="1" s="1"/>
  <c r="K339" i="1"/>
  <c r="H339" i="1"/>
  <c r="R338" i="1"/>
  <c r="O338" i="1"/>
  <c r="M338" i="1"/>
  <c r="L338" i="1"/>
  <c r="K338" i="1"/>
  <c r="H338" i="1"/>
  <c r="R337" i="1"/>
  <c r="O337" i="1"/>
  <c r="L337" i="1"/>
  <c r="M337" i="1" s="1"/>
  <c r="K337" i="1"/>
  <c r="H337" i="1"/>
  <c r="R336" i="1"/>
  <c r="O336" i="1"/>
  <c r="M336" i="1"/>
  <c r="L336" i="1"/>
  <c r="K336" i="1"/>
  <c r="H336" i="1"/>
  <c r="R335" i="1"/>
  <c r="O335" i="1"/>
  <c r="L335" i="1"/>
  <c r="M335" i="1" s="1"/>
  <c r="K335" i="1"/>
  <c r="H335" i="1"/>
  <c r="R334" i="1"/>
  <c r="O334" i="1"/>
  <c r="M334" i="1"/>
  <c r="L334" i="1"/>
  <c r="K334" i="1"/>
  <c r="H334" i="1"/>
  <c r="R333" i="1"/>
  <c r="O333" i="1"/>
  <c r="L333" i="1"/>
  <c r="M333" i="1" s="1"/>
  <c r="K333" i="1"/>
  <c r="H333" i="1"/>
  <c r="R332" i="1"/>
  <c r="O332" i="1"/>
  <c r="M332" i="1"/>
  <c r="L332" i="1"/>
  <c r="K332" i="1"/>
  <c r="H332" i="1"/>
  <c r="R331" i="1"/>
  <c r="O331" i="1"/>
  <c r="L331" i="1"/>
  <c r="M331" i="1" s="1"/>
  <c r="K331" i="1"/>
  <c r="H331" i="1"/>
  <c r="R330" i="1"/>
  <c r="O330" i="1"/>
  <c r="M330" i="1"/>
  <c r="L330" i="1"/>
  <c r="K330" i="1"/>
  <c r="H330" i="1"/>
  <c r="R329" i="1"/>
  <c r="O329" i="1"/>
  <c r="L329" i="1"/>
  <c r="M329" i="1" s="1"/>
  <c r="K329" i="1"/>
  <c r="H329" i="1"/>
  <c r="G318" i="1"/>
  <c r="L308" i="1"/>
  <c r="M308" i="1" s="1"/>
  <c r="M307" i="1"/>
  <c r="L307" i="1"/>
  <c r="L306" i="1"/>
  <c r="M306" i="1" s="1"/>
  <c r="M305" i="1"/>
  <c r="L305" i="1"/>
  <c r="T302" i="1"/>
  <c r="F298" i="1" s="1"/>
  <c r="L298" i="1" s="1"/>
  <c r="U301" i="1"/>
  <c r="U300" i="1"/>
  <c r="U299" i="1"/>
  <c r="U298" i="1"/>
  <c r="U302" i="1" s="1"/>
  <c r="M298" i="1"/>
  <c r="M287" i="1"/>
  <c r="L287" i="1"/>
  <c r="L286" i="1"/>
  <c r="M286" i="1" s="1"/>
  <c r="M285" i="1"/>
  <c r="L285" i="1"/>
  <c r="L284" i="1"/>
  <c r="M284" i="1" s="1"/>
  <c r="R283" i="1"/>
  <c r="L283" i="1"/>
  <c r="M283" i="1" s="1"/>
  <c r="M278" i="1"/>
  <c r="L278" i="1"/>
  <c r="K278" i="1"/>
  <c r="H278" i="1"/>
  <c r="M277" i="1"/>
  <c r="L277" i="1"/>
  <c r="K277" i="1"/>
  <c r="H277" i="1"/>
  <c r="O276" i="1"/>
  <c r="L276" i="1"/>
  <c r="M276" i="1" s="1"/>
  <c r="K276" i="1"/>
  <c r="H276" i="1"/>
  <c r="O275" i="1"/>
  <c r="L275" i="1"/>
  <c r="M275" i="1" s="1"/>
  <c r="K275" i="1"/>
  <c r="H275" i="1"/>
  <c r="O274" i="1"/>
  <c r="L274" i="1"/>
  <c r="M274" i="1" s="1"/>
  <c r="K274" i="1"/>
  <c r="H274" i="1"/>
  <c r="O273" i="1"/>
  <c r="M273" i="1"/>
  <c r="L273" i="1"/>
  <c r="K273" i="1"/>
  <c r="H273" i="1"/>
  <c r="R272" i="1"/>
  <c r="O272" i="1"/>
  <c r="L272" i="1"/>
  <c r="M272" i="1" s="1"/>
  <c r="K272" i="1"/>
  <c r="H272" i="1"/>
  <c r="R271" i="1"/>
  <c r="O271" i="1"/>
  <c r="M271" i="1"/>
  <c r="L271" i="1"/>
  <c r="K271" i="1"/>
  <c r="H271" i="1"/>
  <c r="R270" i="1"/>
  <c r="O270" i="1"/>
  <c r="L270" i="1"/>
  <c r="M270" i="1" s="1"/>
  <c r="K270" i="1"/>
  <c r="H270" i="1"/>
  <c r="R269" i="1"/>
  <c r="O269" i="1"/>
  <c r="M269" i="1"/>
  <c r="L269" i="1"/>
  <c r="K269" i="1"/>
  <c r="H269" i="1"/>
  <c r="R268" i="1"/>
  <c r="O268" i="1"/>
  <c r="L268" i="1"/>
  <c r="M268" i="1" s="1"/>
  <c r="K268" i="1"/>
  <c r="H268" i="1"/>
  <c r="R267" i="1"/>
  <c r="O267" i="1"/>
  <c r="M267" i="1"/>
  <c r="L267" i="1"/>
  <c r="K267" i="1"/>
  <c r="H267" i="1"/>
  <c r="O266" i="1"/>
  <c r="L266" i="1"/>
  <c r="M266" i="1" s="1"/>
  <c r="K266" i="1"/>
  <c r="H266" i="1"/>
  <c r="O265" i="1"/>
  <c r="L265" i="1"/>
  <c r="M265" i="1" s="1"/>
  <c r="K265" i="1"/>
  <c r="H265" i="1"/>
  <c r="O264" i="1"/>
  <c r="L264" i="1"/>
  <c r="M264" i="1" s="1"/>
  <c r="K264" i="1"/>
  <c r="H264" i="1"/>
  <c r="O263" i="1"/>
  <c r="M263" i="1"/>
  <c r="L263" i="1"/>
  <c r="K263" i="1"/>
  <c r="H263" i="1"/>
  <c r="O262" i="1"/>
  <c r="L262" i="1"/>
  <c r="M262" i="1" s="1"/>
  <c r="K262" i="1"/>
  <c r="H262" i="1"/>
  <c r="O261" i="1"/>
  <c r="L261" i="1"/>
  <c r="M261" i="1" s="1"/>
  <c r="K261" i="1"/>
  <c r="H261" i="1"/>
  <c r="O260" i="1"/>
  <c r="L260" i="1"/>
  <c r="M260" i="1" s="1"/>
  <c r="M279" i="1" s="1"/>
  <c r="K260" i="1"/>
  <c r="H260" i="1"/>
  <c r="M255" i="1"/>
  <c r="M256" i="1" s="1"/>
  <c r="L255" i="1"/>
  <c r="L250" i="1"/>
  <c r="M250" i="1" s="1"/>
  <c r="K250" i="1"/>
  <c r="H250" i="1"/>
  <c r="L249" i="1"/>
  <c r="M249" i="1" s="1"/>
  <c r="K249" i="1"/>
  <c r="H249" i="1"/>
  <c r="R248" i="1"/>
  <c r="O248" i="1"/>
  <c r="L248" i="1"/>
  <c r="M248" i="1" s="1"/>
  <c r="K248" i="1"/>
  <c r="H248" i="1"/>
  <c r="R247" i="1"/>
  <c r="O247" i="1"/>
  <c r="L247" i="1"/>
  <c r="M247" i="1" s="1"/>
  <c r="K247" i="1"/>
  <c r="H247" i="1"/>
  <c r="R246" i="1"/>
  <c r="O246" i="1"/>
  <c r="L246" i="1"/>
  <c r="M246" i="1" s="1"/>
  <c r="K246" i="1"/>
  <c r="H246" i="1"/>
  <c r="R245" i="1"/>
  <c r="O245" i="1"/>
  <c r="L245" i="1"/>
  <c r="M245" i="1" s="1"/>
  <c r="K245" i="1"/>
  <c r="H245" i="1"/>
  <c r="R244" i="1"/>
  <c r="O244" i="1"/>
  <c r="M244" i="1"/>
  <c r="L244" i="1"/>
  <c r="K244" i="1"/>
  <c r="H244" i="1"/>
  <c r="R243" i="1"/>
  <c r="O243" i="1"/>
  <c r="L243" i="1"/>
  <c r="M243" i="1" s="1"/>
  <c r="K243" i="1"/>
  <c r="H243" i="1"/>
  <c r="R242" i="1"/>
  <c r="O242" i="1"/>
  <c r="M242" i="1"/>
  <c r="L242" i="1"/>
  <c r="K242" i="1"/>
  <c r="H242" i="1"/>
  <c r="R241" i="1"/>
  <c r="O241" i="1"/>
  <c r="L241" i="1"/>
  <c r="M241" i="1" s="1"/>
  <c r="K241" i="1"/>
  <c r="H241" i="1"/>
  <c r="R240" i="1"/>
  <c r="O240" i="1"/>
  <c r="M240" i="1"/>
  <c r="L240" i="1"/>
  <c r="K240" i="1"/>
  <c r="H240" i="1"/>
  <c r="R239" i="1"/>
  <c r="O239" i="1"/>
  <c r="L239" i="1"/>
  <c r="M239" i="1" s="1"/>
  <c r="K239" i="1"/>
  <c r="H239" i="1"/>
  <c r="R238" i="1"/>
  <c r="O238" i="1"/>
  <c r="M238" i="1"/>
  <c r="L238" i="1"/>
  <c r="K238" i="1"/>
  <c r="H238" i="1"/>
  <c r="R237" i="1"/>
  <c r="O237" i="1"/>
  <c r="L237" i="1"/>
  <c r="M237" i="1" s="1"/>
  <c r="K237" i="1"/>
  <c r="H237" i="1"/>
  <c r="R236" i="1"/>
  <c r="O236" i="1"/>
  <c r="M236" i="1"/>
  <c r="L236" i="1"/>
  <c r="K236" i="1"/>
  <c r="H236" i="1"/>
  <c r="R235" i="1"/>
  <c r="O235" i="1"/>
  <c r="L235" i="1"/>
  <c r="M235" i="1" s="1"/>
  <c r="K235" i="1"/>
  <c r="H235" i="1"/>
  <c r="R234" i="1"/>
  <c r="O234" i="1"/>
  <c r="M234" i="1"/>
  <c r="L234" i="1"/>
  <c r="K234" i="1"/>
  <c r="H234" i="1"/>
  <c r="R233" i="1"/>
  <c r="O233" i="1"/>
  <c r="L233" i="1"/>
  <c r="M233" i="1" s="1"/>
  <c r="K233" i="1"/>
  <c r="H233" i="1"/>
  <c r="R232" i="1"/>
  <c r="O232" i="1"/>
  <c r="M232" i="1"/>
  <c r="L232" i="1"/>
  <c r="K232" i="1"/>
  <c r="H232" i="1"/>
  <c r="R231" i="1"/>
  <c r="O231" i="1"/>
  <c r="L231" i="1"/>
  <c r="M231" i="1" s="1"/>
  <c r="K231" i="1"/>
  <c r="H231" i="1"/>
  <c r="R230" i="1"/>
  <c r="O230" i="1"/>
  <c r="M230" i="1"/>
  <c r="L230" i="1"/>
  <c r="K230" i="1"/>
  <c r="H230" i="1"/>
  <c r="R229" i="1"/>
  <c r="O229" i="1"/>
  <c r="L229" i="1"/>
  <c r="M229" i="1" s="1"/>
  <c r="K229" i="1"/>
  <c r="H229" i="1"/>
  <c r="R228" i="1"/>
  <c r="O228" i="1"/>
  <c r="M228" i="1"/>
  <c r="L228" i="1"/>
  <c r="K228" i="1"/>
  <c r="H228" i="1"/>
  <c r="R227" i="1"/>
  <c r="O227" i="1"/>
  <c r="L227" i="1"/>
  <c r="M227" i="1" s="1"/>
  <c r="K227" i="1"/>
  <c r="H227" i="1"/>
  <c r="R226" i="1"/>
  <c r="O226" i="1"/>
  <c r="M226" i="1"/>
  <c r="L226" i="1"/>
  <c r="K226" i="1"/>
  <c r="H226" i="1"/>
  <c r="R225" i="1"/>
  <c r="O225" i="1"/>
  <c r="L225" i="1"/>
  <c r="M225" i="1" s="1"/>
  <c r="K225" i="1"/>
  <c r="H225" i="1"/>
  <c r="R224" i="1"/>
  <c r="O224" i="1"/>
  <c r="M224" i="1"/>
  <c r="L224" i="1"/>
  <c r="K224" i="1"/>
  <c r="H224" i="1"/>
  <c r="R223" i="1"/>
  <c r="O223" i="1"/>
  <c r="L223" i="1"/>
  <c r="M223" i="1" s="1"/>
  <c r="K223" i="1"/>
  <c r="H223" i="1"/>
  <c r="R222" i="1"/>
  <c r="O222" i="1"/>
  <c r="M222" i="1"/>
  <c r="L222" i="1"/>
  <c r="K222" i="1"/>
  <c r="H222" i="1"/>
  <c r="G211" i="1"/>
  <c r="M208" i="1"/>
  <c r="M201" i="1"/>
  <c r="L201" i="1"/>
  <c r="L200" i="1"/>
  <c r="M200" i="1" s="1"/>
  <c r="M199" i="1"/>
  <c r="L199" i="1"/>
  <c r="L198" i="1"/>
  <c r="M198" i="1" s="1"/>
  <c r="U195" i="1"/>
  <c r="M191" i="1" s="1"/>
  <c r="T195" i="1"/>
  <c r="U194" i="1"/>
  <c r="U193" i="1"/>
  <c r="U192" i="1"/>
  <c r="U191" i="1"/>
  <c r="L191" i="1"/>
  <c r="F191" i="1"/>
  <c r="L180" i="1"/>
  <c r="M180" i="1" s="1"/>
  <c r="M179" i="1"/>
  <c r="L179" i="1"/>
  <c r="L178" i="1"/>
  <c r="M178" i="1" s="1"/>
  <c r="M177" i="1"/>
  <c r="L177" i="1"/>
  <c r="R176" i="1"/>
  <c r="M176" i="1"/>
  <c r="L176" i="1"/>
  <c r="L171" i="1"/>
  <c r="M171" i="1" s="1"/>
  <c r="K171" i="1"/>
  <c r="H171" i="1"/>
  <c r="L170" i="1"/>
  <c r="M170" i="1" s="1"/>
  <c r="K170" i="1"/>
  <c r="H170" i="1"/>
  <c r="O169" i="1"/>
  <c r="M169" i="1"/>
  <c r="L169" i="1"/>
  <c r="K169" i="1"/>
  <c r="H169" i="1"/>
  <c r="O168" i="1"/>
  <c r="M168" i="1"/>
  <c r="L168" i="1"/>
  <c r="K168" i="1"/>
  <c r="H168" i="1"/>
  <c r="O167" i="1"/>
  <c r="M167" i="1"/>
  <c r="L167" i="1"/>
  <c r="K167" i="1"/>
  <c r="H167" i="1"/>
  <c r="O166" i="1"/>
  <c r="L166" i="1"/>
  <c r="M166" i="1" s="1"/>
  <c r="K166" i="1"/>
  <c r="H166" i="1"/>
  <c r="R165" i="1"/>
  <c r="O165" i="1"/>
  <c r="M165" i="1"/>
  <c r="L165" i="1"/>
  <c r="K165" i="1"/>
  <c r="H165" i="1"/>
  <c r="R164" i="1"/>
  <c r="O164" i="1"/>
  <c r="L164" i="1"/>
  <c r="M164" i="1" s="1"/>
  <c r="K164" i="1"/>
  <c r="H164" i="1"/>
  <c r="R163" i="1"/>
  <c r="O163" i="1"/>
  <c r="M163" i="1"/>
  <c r="L163" i="1"/>
  <c r="K163" i="1"/>
  <c r="H163" i="1"/>
  <c r="R162" i="1"/>
  <c r="O162" i="1"/>
  <c r="L162" i="1"/>
  <c r="M162" i="1" s="1"/>
  <c r="K162" i="1"/>
  <c r="H162" i="1"/>
  <c r="R161" i="1"/>
  <c r="O161" i="1"/>
  <c r="L161" i="1"/>
  <c r="M161" i="1" s="1"/>
  <c r="K161" i="1"/>
  <c r="H161" i="1"/>
  <c r="R160" i="1"/>
  <c r="O160" i="1"/>
  <c r="L160" i="1"/>
  <c r="M160" i="1" s="1"/>
  <c r="K160" i="1"/>
  <c r="H160" i="1"/>
  <c r="O159" i="1"/>
  <c r="M159" i="1"/>
  <c r="L159" i="1"/>
  <c r="K159" i="1"/>
  <c r="H159" i="1"/>
  <c r="O158" i="1"/>
  <c r="L158" i="1"/>
  <c r="M158" i="1" s="1"/>
  <c r="K158" i="1"/>
  <c r="H158" i="1"/>
  <c r="O157" i="1"/>
  <c r="M157" i="1"/>
  <c r="L157" i="1"/>
  <c r="K157" i="1"/>
  <c r="H157" i="1"/>
  <c r="O156" i="1"/>
  <c r="L156" i="1"/>
  <c r="M156" i="1" s="1"/>
  <c r="K156" i="1"/>
  <c r="H156" i="1"/>
  <c r="O155" i="1"/>
  <c r="M155" i="1"/>
  <c r="L155" i="1"/>
  <c r="K155" i="1"/>
  <c r="H155" i="1"/>
  <c r="O154" i="1"/>
  <c r="L154" i="1"/>
  <c r="M154" i="1" s="1"/>
  <c r="K154" i="1"/>
  <c r="H154" i="1"/>
  <c r="O153" i="1"/>
  <c r="M153" i="1"/>
  <c r="L153" i="1"/>
  <c r="K153" i="1"/>
  <c r="H153" i="1"/>
  <c r="L148" i="1"/>
  <c r="M148" i="1" s="1"/>
  <c r="M149" i="1" s="1"/>
  <c r="M143" i="1"/>
  <c r="L143" i="1"/>
  <c r="K143" i="1"/>
  <c r="H143" i="1"/>
  <c r="M142" i="1"/>
  <c r="L142" i="1"/>
  <c r="K142" i="1"/>
  <c r="H142" i="1"/>
  <c r="R141" i="1"/>
  <c r="O141" i="1"/>
  <c r="M141" i="1"/>
  <c r="L141" i="1"/>
  <c r="K141" i="1"/>
  <c r="H141" i="1"/>
  <c r="R140" i="1"/>
  <c r="O140" i="1"/>
  <c r="M140" i="1"/>
  <c r="L140" i="1"/>
  <c r="K140" i="1"/>
  <c r="H140" i="1"/>
  <c r="R139" i="1"/>
  <c r="O139" i="1"/>
  <c r="M139" i="1"/>
  <c r="L139" i="1"/>
  <c r="K139" i="1"/>
  <c r="H139" i="1"/>
  <c r="R138" i="1"/>
  <c r="O138" i="1"/>
  <c r="M138" i="1"/>
  <c r="L138" i="1"/>
  <c r="K138" i="1"/>
  <c r="H138" i="1"/>
  <c r="R137" i="1"/>
  <c r="O137" i="1"/>
  <c r="M137" i="1"/>
  <c r="L137" i="1"/>
  <c r="K137" i="1"/>
  <c r="H137" i="1"/>
  <c r="R136" i="1"/>
  <c r="O136" i="1"/>
  <c r="M136" i="1"/>
  <c r="L136" i="1"/>
  <c r="K136" i="1"/>
  <c r="H136" i="1"/>
  <c r="R135" i="1"/>
  <c r="O135" i="1"/>
  <c r="M135" i="1"/>
  <c r="L135" i="1"/>
  <c r="K135" i="1"/>
  <c r="H135" i="1"/>
  <c r="R134" i="1"/>
  <c r="O134" i="1"/>
  <c r="M134" i="1"/>
  <c r="L134" i="1"/>
  <c r="K134" i="1"/>
  <c r="H134" i="1"/>
  <c r="R133" i="1"/>
  <c r="O133" i="1"/>
  <c r="M133" i="1"/>
  <c r="L133" i="1"/>
  <c r="K133" i="1"/>
  <c r="H133" i="1"/>
  <c r="R132" i="1"/>
  <c r="O132" i="1"/>
  <c r="M132" i="1"/>
  <c r="L132" i="1"/>
  <c r="K132" i="1"/>
  <c r="H132" i="1"/>
  <c r="R131" i="1"/>
  <c r="O131" i="1"/>
  <c r="M131" i="1"/>
  <c r="L131" i="1"/>
  <c r="K131" i="1"/>
  <c r="H131" i="1"/>
  <c r="R130" i="1"/>
  <c r="O130" i="1"/>
  <c r="M130" i="1"/>
  <c r="L130" i="1"/>
  <c r="K130" i="1"/>
  <c r="H130" i="1"/>
  <c r="R129" i="1"/>
  <c r="O129" i="1"/>
  <c r="M129" i="1"/>
  <c r="L129" i="1"/>
  <c r="K129" i="1"/>
  <c r="H129" i="1"/>
  <c r="R128" i="1"/>
  <c r="O128" i="1"/>
  <c r="M128" i="1"/>
  <c r="L128" i="1"/>
  <c r="K128" i="1"/>
  <c r="H128" i="1"/>
  <c r="R127" i="1"/>
  <c r="O127" i="1"/>
  <c r="M127" i="1"/>
  <c r="L127" i="1"/>
  <c r="K127" i="1"/>
  <c r="H127" i="1"/>
  <c r="R126" i="1"/>
  <c r="O126" i="1"/>
  <c r="M126" i="1"/>
  <c r="L126" i="1"/>
  <c r="K126" i="1"/>
  <c r="H126" i="1"/>
  <c r="R125" i="1"/>
  <c r="O125" i="1"/>
  <c r="M125" i="1"/>
  <c r="L125" i="1"/>
  <c r="K125" i="1"/>
  <c r="H125" i="1"/>
  <c r="R124" i="1"/>
  <c r="O124" i="1"/>
  <c r="M124" i="1"/>
  <c r="L124" i="1"/>
  <c r="K124" i="1"/>
  <c r="H124" i="1"/>
  <c r="R123" i="1"/>
  <c r="O123" i="1"/>
  <c r="M123" i="1"/>
  <c r="L123" i="1"/>
  <c r="K123" i="1"/>
  <c r="H123" i="1"/>
  <c r="R122" i="1"/>
  <c r="O122" i="1"/>
  <c r="L122" i="1"/>
  <c r="M122" i="1" s="1"/>
  <c r="K122" i="1"/>
  <c r="H122" i="1"/>
  <c r="R121" i="1"/>
  <c r="O121" i="1"/>
  <c r="M121" i="1"/>
  <c r="L121" i="1"/>
  <c r="K121" i="1"/>
  <c r="H121" i="1"/>
  <c r="R120" i="1"/>
  <c r="O120" i="1"/>
  <c r="L120" i="1"/>
  <c r="M120" i="1" s="1"/>
  <c r="K120" i="1"/>
  <c r="H120" i="1"/>
  <c r="R119" i="1"/>
  <c r="O119" i="1"/>
  <c r="M119" i="1"/>
  <c r="L119" i="1"/>
  <c r="K119" i="1"/>
  <c r="H119" i="1"/>
  <c r="R118" i="1"/>
  <c r="O118" i="1"/>
  <c r="L118" i="1"/>
  <c r="M118" i="1" s="1"/>
  <c r="K118" i="1"/>
  <c r="H118" i="1"/>
  <c r="R117" i="1"/>
  <c r="O117" i="1"/>
  <c r="M117" i="1"/>
  <c r="L117" i="1"/>
  <c r="K117" i="1"/>
  <c r="H117" i="1"/>
  <c r="R116" i="1"/>
  <c r="O116" i="1"/>
  <c r="L116" i="1"/>
  <c r="M116" i="1" s="1"/>
  <c r="K116" i="1"/>
  <c r="H116" i="1"/>
  <c r="R115" i="1"/>
  <c r="O115" i="1"/>
  <c r="M115" i="1"/>
  <c r="M144" i="1" s="1"/>
  <c r="L115" i="1"/>
  <c r="K115" i="1"/>
  <c r="H115" i="1"/>
  <c r="G104" i="1"/>
  <c r="M94" i="1"/>
  <c r="L94" i="1"/>
  <c r="L93" i="1"/>
  <c r="M93" i="1" s="1"/>
  <c r="M92" i="1"/>
  <c r="L92" i="1"/>
  <c r="L91" i="1"/>
  <c r="M91" i="1" s="1"/>
  <c r="U88" i="1"/>
  <c r="M84" i="1" s="1"/>
  <c r="M101" i="1" s="1"/>
  <c r="T88" i="1"/>
  <c r="U87" i="1"/>
  <c r="U86" i="1"/>
  <c r="U85" i="1"/>
  <c r="U84" i="1"/>
  <c r="F84" i="1"/>
  <c r="L84" i="1" s="1"/>
  <c r="L73" i="1"/>
  <c r="M73" i="1" s="1"/>
  <c r="M72" i="1"/>
  <c r="L72" i="1"/>
  <c r="L71" i="1"/>
  <c r="M71" i="1" s="1"/>
  <c r="M70" i="1"/>
  <c r="L70" i="1"/>
  <c r="R69" i="1"/>
  <c r="L69" i="1"/>
  <c r="M69" i="1" s="1"/>
  <c r="L64" i="1"/>
  <c r="M64" i="1" s="1"/>
  <c r="K64" i="1"/>
  <c r="H64" i="1"/>
  <c r="L63" i="1"/>
  <c r="M63" i="1" s="1"/>
  <c r="K63" i="1"/>
  <c r="H63" i="1"/>
  <c r="O62" i="1"/>
  <c r="L62" i="1"/>
  <c r="M62" i="1" s="1"/>
  <c r="K62" i="1"/>
  <c r="H62" i="1"/>
  <c r="O61" i="1"/>
  <c r="M61" i="1"/>
  <c r="L61" i="1"/>
  <c r="K61" i="1"/>
  <c r="H61" i="1"/>
  <c r="O60" i="1"/>
  <c r="M60" i="1"/>
  <c r="L60" i="1"/>
  <c r="K60" i="1"/>
  <c r="H60" i="1"/>
  <c r="O59" i="1"/>
  <c r="L59" i="1"/>
  <c r="M59" i="1" s="1"/>
  <c r="K59" i="1"/>
  <c r="H59" i="1"/>
  <c r="R58" i="1"/>
  <c r="O58" i="1"/>
  <c r="L58" i="1"/>
  <c r="M58" i="1" s="1"/>
  <c r="K58" i="1"/>
  <c r="H58" i="1"/>
  <c r="R57" i="1"/>
  <c r="O57" i="1"/>
  <c r="L57" i="1"/>
  <c r="M57" i="1" s="1"/>
  <c r="K57" i="1"/>
  <c r="H57" i="1"/>
  <c r="R56" i="1"/>
  <c r="O56" i="1"/>
  <c r="M56" i="1"/>
  <c r="L56" i="1"/>
  <c r="K56" i="1"/>
  <c r="H56" i="1"/>
  <c r="R55" i="1"/>
  <c r="O55" i="1"/>
  <c r="L55" i="1"/>
  <c r="M55" i="1" s="1"/>
  <c r="K55" i="1"/>
  <c r="H55" i="1"/>
  <c r="R54" i="1"/>
  <c r="O54" i="1"/>
  <c r="M54" i="1"/>
  <c r="L54" i="1"/>
  <c r="K54" i="1"/>
  <c r="H54" i="1"/>
  <c r="R53" i="1"/>
  <c r="O53" i="1"/>
  <c r="L53" i="1"/>
  <c r="M53" i="1" s="1"/>
  <c r="K53" i="1"/>
  <c r="H53" i="1"/>
  <c r="O52" i="1"/>
  <c r="M52" i="1"/>
  <c r="L52" i="1"/>
  <c r="K52" i="1"/>
  <c r="H52" i="1"/>
  <c r="O51" i="1"/>
  <c r="M51" i="1"/>
  <c r="L51" i="1"/>
  <c r="K51" i="1"/>
  <c r="H51" i="1"/>
  <c r="O50" i="1"/>
  <c r="L50" i="1"/>
  <c r="M50" i="1" s="1"/>
  <c r="K50" i="1"/>
  <c r="H50" i="1"/>
  <c r="O49" i="1"/>
  <c r="L49" i="1"/>
  <c r="M49" i="1" s="1"/>
  <c r="K49" i="1"/>
  <c r="H49" i="1"/>
  <c r="O48" i="1"/>
  <c r="M48" i="1"/>
  <c r="L48" i="1"/>
  <c r="K48" i="1"/>
  <c r="H48" i="1"/>
  <c r="O47" i="1"/>
  <c r="M47" i="1"/>
  <c r="L47" i="1"/>
  <c r="K47" i="1"/>
  <c r="H47" i="1"/>
  <c r="O46" i="1"/>
  <c r="L46" i="1"/>
  <c r="M46" i="1" s="1"/>
  <c r="K46" i="1"/>
  <c r="H46" i="1"/>
  <c r="L41" i="1"/>
  <c r="M41" i="1" s="1"/>
  <c r="M42" i="1" s="1"/>
  <c r="L36" i="1"/>
  <c r="M36" i="1" s="1"/>
  <c r="K36" i="1"/>
  <c r="H36" i="1"/>
  <c r="L35" i="1"/>
  <c r="M35" i="1" s="1"/>
  <c r="K35" i="1"/>
  <c r="H35" i="1"/>
  <c r="R34" i="1"/>
  <c r="O34" i="1"/>
  <c r="M34" i="1"/>
  <c r="L34" i="1"/>
  <c r="K34" i="1"/>
  <c r="H34" i="1"/>
  <c r="R33" i="1"/>
  <c r="O33" i="1"/>
  <c r="L33" i="1"/>
  <c r="M33" i="1" s="1"/>
  <c r="K33" i="1"/>
  <c r="H33" i="1"/>
  <c r="R32" i="1"/>
  <c r="O32" i="1"/>
  <c r="M32" i="1"/>
  <c r="L32" i="1"/>
  <c r="K32" i="1"/>
  <c r="H32" i="1"/>
  <c r="R31" i="1"/>
  <c r="O31" i="1"/>
  <c r="L31" i="1"/>
  <c r="M31" i="1" s="1"/>
  <c r="K31" i="1"/>
  <c r="H31" i="1"/>
  <c r="R30" i="1"/>
  <c r="O30" i="1"/>
  <c r="M30" i="1"/>
  <c r="L30" i="1"/>
  <c r="K30" i="1"/>
  <c r="H30" i="1"/>
  <c r="R29" i="1"/>
  <c r="O29" i="1"/>
  <c r="L29" i="1"/>
  <c r="M29" i="1" s="1"/>
  <c r="K29" i="1"/>
  <c r="H29" i="1"/>
  <c r="R28" i="1"/>
  <c r="O28" i="1"/>
  <c r="M28" i="1"/>
  <c r="L28" i="1"/>
  <c r="K28" i="1"/>
  <c r="H28" i="1"/>
  <c r="R27" i="1"/>
  <c r="O27" i="1"/>
  <c r="L27" i="1"/>
  <c r="M27" i="1" s="1"/>
  <c r="K27" i="1"/>
  <c r="H27" i="1"/>
  <c r="R26" i="1"/>
  <c r="O26" i="1"/>
  <c r="M26" i="1"/>
  <c r="L26" i="1"/>
  <c r="K26" i="1"/>
  <c r="H26" i="1"/>
  <c r="R25" i="1"/>
  <c r="O25" i="1"/>
  <c r="L25" i="1"/>
  <c r="M25" i="1" s="1"/>
  <c r="K25" i="1"/>
  <c r="H25" i="1"/>
  <c r="R24" i="1"/>
  <c r="O24" i="1"/>
  <c r="M24" i="1"/>
  <c r="L24" i="1"/>
  <c r="K24" i="1"/>
  <c r="H24" i="1"/>
  <c r="R23" i="1"/>
  <c r="O23" i="1"/>
  <c r="L23" i="1"/>
  <c r="M23" i="1" s="1"/>
  <c r="K23" i="1"/>
  <c r="H23" i="1"/>
  <c r="R22" i="1"/>
  <c r="O22" i="1"/>
  <c r="M22" i="1"/>
  <c r="L22" i="1"/>
  <c r="K22" i="1"/>
  <c r="H22" i="1"/>
  <c r="R21" i="1"/>
  <c r="O21" i="1"/>
  <c r="L21" i="1"/>
  <c r="M21" i="1" s="1"/>
  <c r="K21" i="1"/>
  <c r="H21" i="1"/>
  <c r="R20" i="1"/>
  <c r="O20" i="1"/>
  <c r="M20" i="1"/>
  <c r="L20" i="1"/>
  <c r="K20" i="1"/>
  <c r="H20" i="1"/>
  <c r="R19" i="1"/>
  <c r="O19" i="1"/>
  <c r="L19" i="1"/>
  <c r="M19" i="1" s="1"/>
  <c r="K19" i="1"/>
  <c r="H19" i="1"/>
  <c r="R18" i="1"/>
  <c r="O18" i="1"/>
  <c r="M18" i="1"/>
  <c r="L18" i="1"/>
  <c r="K18" i="1"/>
  <c r="H18" i="1"/>
  <c r="R17" i="1"/>
  <c r="O17" i="1"/>
  <c r="L17" i="1"/>
  <c r="M17" i="1" s="1"/>
  <c r="K17" i="1"/>
  <c r="H17" i="1"/>
  <c r="R16" i="1"/>
  <c r="O16" i="1"/>
  <c r="M16" i="1"/>
  <c r="L16" i="1"/>
  <c r="K16" i="1"/>
  <c r="H16" i="1"/>
  <c r="R15" i="1"/>
  <c r="O15" i="1"/>
  <c r="L15" i="1"/>
  <c r="M15" i="1" s="1"/>
  <c r="K15" i="1"/>
  <c r="H15" i="1"/>
  <c r="R14" i="1"/>
  <c r="O14" i="1"/>
  <c r="M14" i="1"/>
  <c r="L14" i="1"/>
  <c r="K14" i="1"/>
  <c r="H14" i="1"/>
  <c r="R13" i="1"/>
  <c r="O13" i="1"/>
  <c r="L13" i="1"/>
  <c r="M13" i="1" s="1"/>
  <c r="K13" i="1"/>
  <c r="H13" i="1"/>
  <c r="R12" i="1"/>
  <c r="O12" i="1"/>
  <c r="M12" i="1"/>
  <c r="L12" i="1"/>
  <c r="K12" i="1"/>
  <c r="H12" i="1"/>
  <c r="R11" i="1"/>
  <c r="O11" i="1"/>
  <c r="L11" i="1"/>
  <c r="M11" i="1" s="1"/>
  <c r="K11" i="1"/>
  <c r="R10" i="1"/>
  <c r="O10" i="1"/>
  <c r="M10" i="1"/>
  <c r="L10" i="1"/>
  <c r="K10" i="1"/>
  <c r="H10" i="1"/>
  <c r="R9" i="1"/>
  <c r="O9" i="1"/>
  <c r="L9" i="1"/>
  <c r="M9" i="1" s="1"/>
  <c r="H9" i="1"/>
  <c r="R8" i="1"/>
  <c r="O8" i="1"/>
  <c r="M8" i="1"/>
  <c r="L8" i="1"/>
  <c r="K8" i="1"/>
  <c r="H8" i="1"/>
  <c r="M65" i="1" l="1"/>
  <c r="M37" i="1"/>
  <c r="M102" i="1" s="1"/>
  <c r="M293" i="1"/>
  <c r="M315" i="1"/>
  <c r="M422" i="1"/>
  <c r="M507" i="1"/>
  <c r="M79" i="1"/>
  <c r="M186" i="1"/>
  <c r="M251" i="1"/>
  <c r="M316" i="1" s="1"/>
  <c r="M358" i="1"/>
  <c r="M423" i="1" s="1"/>
  <c r="M493" i="1"/>
  <c r="M530" i="1" s="1"/>
  <c r="M600" i="1"/>
  <c r="M637" i="1" s="1"/>
  <c r="M614" i="1"/>
  <c r="M172" i="1"/>
  <c r="M209" i="1" s="1"/>
  <c r="M643" i="1" l="1"/>
</calcChain>
</file>

<file path=xl/comments1.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sharedStrings.xml><?xml version="1.0" encoding="utf-8"?>
<sst xmlns="http://schemas.openxmlformats.org/spreadsheetml/2006/main" count="2784" uniqueCount="165">
  <si>
    <t>【別表６】</t>
    <phoneticPr fontId="3"/>
  </si>
  <si>
    <t>（令和</t>
    <rPh sb="1" eb="3">
      <t>レイワ</t>
    </rPh>
    <phoneticPr fontId="3"/>
  </si>
  <si>
    <t>年度）</t>
    <rPh sb="0" eb="2">
      <t>ネンド</t>
    </rPh>
    <phoneticPr fontId="3"/>
  </si>
  <si>
    <t>事業所名</t>
    <rPh sb="0" eb="2">
      <t>ジギョウ</t>
    </rPh>
    <rPh sb="2" eb="3">
      <t>ショ</t>
    </rPh>
    <rPh sb="3" eb="4">
      <t>メイ</t>
    </rPh>
    <phoneticPr fontId="3"/>
  </si>
  <si>
    <t>エネルギーの種類</t>
  </si>
  <si>
    <t>エネルギー使用量</t>
  </si>
  <si>
    <t>販売されたエネルギーの量</t>
  </si>
  <si>
    <t>H=E-G</t>
    <phoneticPr fontId="3"/>
  </si>
  <si>
    <t>二酸化炭素排出量</t>
    <phoneticPr fontId="3"/>
  </si>
  <si>
    <t>変更根拠必要</t>
    <rPh sb="0" eb="2">
      <t>ヘンコウ</t>
    </rPh>
    <rPh sb="2" eb="4">
      <t>コンキョ</t>
    </rPh>
    <rPh sb="4" eb="6">
      <t>ヒツヨウ</t>
    </rPh>
    <phoneticPr fontId="3"/>
  </si>
  <si>
    <t>単位発熱量</t>
  </si>
  <si>
    <t>排出係数</t>
    <rPh sb="0" eb="2">
      <t>ハイシュツ</t>
    </rPh>
    <rPh sb="2" eb="4">
      <t>ケイスウ</t>
    </rPh>
    <phoneticPr fontId="3"/>
  </si>
  <si>
    <t>数値</t>
  </si>
  <si>
    <t>単位</t>
  </si>
  <si>
    <t>熱量(GJ)</t>
  </si>
  <si>
    <t>単位</t>
    <phoneticPr fontId="3"/>
  </si>
  <si>
    <t>D</t>
    <phoneticPr fontId="3"/>
  </si>
  <si>
    <t>E=D×C</t>
    <phoneticPr fontId="3"/>
  </si>
  <si>
    <t>F</t>
    <phoneticPr fontId="3"/>
  </si>
  <si>
    <t>G=F×C</t>
    <phoneticPr fontId="3"/>
  </si>
  <si>
    <t>(GJ)</t>
    <phoneticPr fontId="3"/>
  </si>
  <si>
    <r>
      <t>(t-CO</t>
    </r>
    <r>
      <rPr>
        <vertAlign val="subscript"/>
        <sz val="10.5"/>
        <rFont val="ＭＳ 明朝"/>
        <family val="1"/>
        <charset val="128"/>
      </rPr>
      <t>2</t>
    </r>
    <r>
      <rPr>
        <sz val="10.5"/>
        <rFont val="ＭＳ 明朝"/>
        <family val="1"/>
        <charset val="128"/>
      </rPr>
      <t>)</t>
    </r>
    <phoneticPr fontId="3"/>
  </si>
  <si>
    <t>Ｃ</t>
  </si>
  <si>
    <t>化石燃料</t>
    <rPh sb="0" eb="2">
      <t>カセキ</t>
    </rPh>
    <phoneticPr fontId="3"/>
  </si>
  <si>
    <t>原油（コンデンセートを除く）</t>
    <phoneticPr fontId="3"/>
  </si>
  <si>
    <t>kL</t>
  </si>
  <si>
    <t>GJ/kL</t>
  </si>
  <si>
    <t>t-C/GJ</t>
    <phoneticPr fontId="3"/>
  </si>
  <si>
    <t>ｔ-C/GJ</t>
  </si>
  <si>
    <t>原油のうちコンデンセート(NGL)</t>
  </si>
  <si>
    <t>t-C/GJ</t>
  </si>
  <si>
    <t>揮発油（ガソリン）</t>
  </si>
  <si>
    <t>ナフサ</t>
  </si>
  <si>
    <t>ジェット燃料</t>
    <rPh sb="4" eb="6">
      <t>ネンリョウ</t>
    </rPh>
    <phoneticPr fontId="3"/>
  </si>
  <si>
    <t>灯油</t>
    <rPh sb="0" eb="2">
      <t>トウユ</t>
    </rPh>
    <phoneticPr fontId="3"/>
  </si>
  <si>
    <t>軽油</t>
  </si>
  <si>
    <t>A重油</t>
  </si>
  <si>
    <t>B･C重油</t>
  </si>
  <si>
    <t>石油アスファルト</t>
  </si>
  <si>
    <t>ｔ</t>
  </si>
  <si>
    <t>GJ/ｔ</t>
  </si>
  <si>
    <t>石油コークス</t>
  </si>
  <si>
    <t>石油ガス</t>
  </si>
  <si>
    <t>液化石油ガス(LPG)</t>
  </si>
  <si>
    <t>GJ/ｔ</t>
    <phoneticPr fontId="3"/>
  </si>
  <si>
    <t>石油系炭化水素ガス</t>
  </si>
  <si>
    <r>
      <t>千m</t>
    </r>
    <r>
      <rPr>
        <vertAlign val="superscript"/>
        <sz val="10.5"/>
        <rFont val="ＭＳ 明朝"/>
        <family val="1"/>
        <charset val="128"/>
      </rPr>
      <t>3</t>
    </r>
    <phoneticPr fontId="3"/>
  </si>
  <si>
    <t>GJ/千m3</t>
  </si>
  <si>
    <r>
      <t>GJ/千m</t>
    </r>
    <r>
      <rPr>
        <vertAlign val="superscript"/>
        <sz val="10.5"/>
        <rFont val="メイリオ"/>
        <family val="3"/>
        <charset val="128"/>
      </rPr>
      <t>3</t>
    </r>
    <phoneticPr fontId="3"/>
  </si>
  <si>
    <t>可燃性
天然ガス</t>
    <phoneticPr fontId="3"/>
  </si>
  <si>
    <t>液化天然ガス(LNG)</t>
  </si>
  <si>
    <t>GJ/t</t>
  </si>
  <si>
    <t>GJ/t</t>
    <phoneticPr fontId="3"/>
  </si>
  <si>
    <t>その他可燃性天然ガス</t>
  </si>
  <si>
    <t>石炭</t>
  </si>
  <si>
    <t>輸入原料炭</t>
    <rPh sb="0" eb="2">
      <t>ユニュウ</t>
    </rPh>
    <phoneticPr fontId="3"/>
  </si>
  <si>
    <t>コークス用原料炭</t>
    <rPh sb="4" eb="5">
      <t>ヨウ</t>
    </rPh>
    <phoneticPr fontId="3"/>
  </si>
  <si>
    <t>吹込用原料炭</t>
    <rPh sb="0" eb="2">
      <t>フキコ</t>
    </rPh>
    <rPh sb="2" eb="3">
      <t>ヨウ</t>
    </rPh>
    <phoneticPr fontId="3"/>
  </si>
  <si>
    <t>輸入一般炭</t>
    <rPh sb="0" eb="2">
      <t>ユニュウ</t>
    </rPh>
    <phoneticPr fontId="3"/>
  </si>
  <si>
    <t>国産一般炭</t>
    <rPh sb="0" eb="2">
      <t>コクサン</t>
    </rPh>
    <phoneticPr fontId="3"/>
  </si>
  <si>
    <t>輸入無煙炭</t>
    <rPh sb="0" eb="2">
      <t>ユニュウ</t>
    </rPh>
    <phoneticPr fontId="3"/>
  </si>
  <si>
    <t>石炭コークス</t>
  </si>
  <si>
    <t>コールタール</t>
  </si>
  <si>
    <t>コークス炉ガス</t>
  </si>
  <si>
    <t>高炉ガス</t>
  </si>
  <si>
    <t>発電用高炉ガス</t>
    <rPh sb="0" eb="3">
      <t>ハツデンヨウ</t>
    </rPh>
    <phoneticPr fontId="3"/>
  </si>
  <si>
    <t>転炉ガス</t>
  </si>
  <si>
    <t>その他の
燃料</t>
    <rPh sb="2" eb="3">
      <t>タ</t>
    </rPh>
    <rPh sb="5" eb="7">
      <t>ネンリョウ</t>
    </rPh>
    <phoneticPr fontId="3"/>
  </si>
  <si>
    <t>小計 ①</t>
    <phoneticPr fontId="3"/>
  </si>
  <si>
    <t>H=D-F</t>
    <phoneticPr fontId="3"/>
  </si>
  <si>
    <t>単位</t>
    <rPh sb="0" eb="2">
      <t>タンイ</t>
    </rPh>
    <phoneticPr fontId="3"/>
  </si>
  <si>
    <r>
      <t>(千m</t>
    </r>
    <r>
      <rPr>
        <vertAlign val="superscript"/>
        <sz val="10.5"/>
        <rFont val="ＭＳ 明朝"/>
        <family val="1"/>
        <charset val="128"/>
      </rPr>
      <t>3</t>
    </r>
    <r>
      <rPr>
        <sz val="10.5"/>
        <rFont val="ＭＳ 明朝"/>
        <family val="1"/>
        <charset val="128"/>
      </rPr>
      <t>)</t>
    </r>
    <phoneticPr fontId="3"/>
  </si>
  <si>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3"/>
  </si>
  <si>
    <t>ガス事業者名</t>
    <rPh sb="2" eb="6">
      <t>ジギョウシャメイ</t>
    </rPh>
    <phoneticPr fontId="3"/>
  </si>
  <si>
    <t>都市ガス</t>
    <phoneticPr fontId="3"/>
  </si>
  <si>
    <r>
      <t>t-CO2/千m</t>
    </r>
    <r>
      <rPr>
        <vertAlign val="superscript"/>
        <sz val="10.5"/>
        <rFont val="メイリオ"/>
        <family val="3"/>
        <charset val="128"/>
      </rPr>
      <t>3</t>
    </r>
    <rPh sb="6" eb="7">
      <t>セン</t>
    </rPh>
    <phoneticPr fontId="3"/>
  </si>
  <si>
    <t>小計 ②</t>
    <phoneticPr fontId="3"/>
  </si>
  <si>
    <t>非化石燃料</t>
    <rPh sb="0" eb="3">
      <t>ヒカセキ</t>
    </rPh>
    <rPh sb="3" eb="5">
      <t>ネンリョウ</t>
    </rPh>
    <phoneticPr fontId="3"/>
  </si>
  <si>
    <t>黒液</t>
    <rPh sb="0" eb="2">
      <t>コクエキ</t>
    </rPh>
    <phoneticPr fontId="3"/>
  </si>
  <si>
    <t>木材</t>
    <rPh sb="0" eb="2">
      <t>モクザイ</t>
    </rPh>
    <phoneticPr fontId="3"/>
  </si>
  <si>
    <t>木質廃材</t>
    <rPh sb="0" eb="4">
      <t>モクシツハイザイ</t>
    </rPh>
    <phoneticPr fontId="3"/>
  </si>
  <si>
    <t>バイオエタノール</t>
    <phoneticPr fontId="3"/>
  </si>
  <si>
    <t>バイオディーゼル</t>
    <phoneticPr fontId="3"/>
  </si>
  <si>
    <t>バイオガス</t>
    <phoneticPr fontId="3"/>
  </si>
  <si>
    <t>その他バイオマス</t>
    <rPh sb="2" eb="3">
      <t>タ</t>
    </rPh>
    <phoneticPr fontId="3"/>
  </si>
  <si>
    <t>ＲＤＦ</t>
    <phoneticPr fontId="3"/>
  </si>
  <si>
    <t>ＲＰＦ</t>
    <phoneticPr fontId="3"/>
  </si>
  <si>
    <t>廃タイヤ</t>
    <rPh sb="0" eb="1">
      <t>ハイ</t>
    </rPh>
    <phoneticPr fontId="3"/>
  </si>
  <si>
    <t>廃プラスチック(一廃)</t>
    <rPh sb="0" eb="1">
      <t>ハイ</t>
    </rPh>
    <rPh sb="8" eb="9">
      <t>イチ</t>
    </rPh>
    <rPh sb="9" eb="10">
      <t>ハイ</t>
    </rPh>
    <phoneticPr fontId="3"/>
  </si>
  <si>
    <t>廃プラスチック(産廃)</t>
    <rPh sb="0" eb="1">
      <t>ハイ</t>
    </rPh>
    <rPh sb="8" eb="10">
      <t>サンパイ</t>
    </rPh>
    <rPh sb="9" eb="10">
      <t>ハイ</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</si>
  <si>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</si>
  <si>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</si>
  <si>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</si>
  <si>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</si>
  <si>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アンモニア</t>
    <phoneticPr fontId="3"/>
  </si>
  <si>
    <t>その他の
非化石燃料</t>
    <rPh sb="2" eb="3">
      <t>タ</t>
    </rPh>
    <rPh sb="5" eb="8">
      <t>ヒカセキ</t>
    </rPh>
    <rPh sb="8" eb="10">
      <t>ネンリョウ</t>
    </rPh>
    <phoneticPr fontId="3"/>
  </si>
  <si>
    <t>小計　③</t>
    <rPh sb="0" eb="2">
      <t>ショウケイ</t>
    </rPh>
    <phoneticPr fontId="3"/>
  </si>
  <si>
    <t>F</t>
  </si>
  <si>
    <t>(GJ)</t>
  </si>
  <si>
    <t>熱</t>
  </si>
  <si>
    <t>他者から購入した熱</t>
    <rPh sb="0" eb="2">
      <t>タシャ</t>
    </rPh>
    <rPh sb="4" eb="6">
      <t>コウニュウ</t>
    </rPh>
    <rPh sb="8" eb="9">
      <t>ネツ</t>
    </rPh>
    <phoneticPr fontId="3"/>
  </si>
  <si>
    <t>産業用蒸気</t>
  </si>
  <si>
    <t>GJ</t>
    <phoneticPr fontId="3"/>
  </si>
  <si>
    <t>GJ</t>
  </si>
  <si>
    <r>
      <t>t-CO</t>
    </r>
    <r>
      <rPr>
        <vertAlign val="subscript"/>
        <sz val="10.5"/>
        <rFont val="メイリオ"/>
        <family val="3"/>
        <charset val="128"/>
      </rPr>
      <t>2</t>
    </r>
    <r>
      <rPr>
        <sz val="10.5"/>
        <rFont val="メイリオ"/>
        <family val="3"/>
        <charset val="128"/>
      </rPr>
      <t>/GJ</t>
    </r>
    <phoneticPr fontId="3"/>
  </si>
  <si>
    <r>
      <t>ｔ-CO</t>
    </r>
    <r>
      <rPr>
        <vertAlign val="subscript"/>
        <sz val="10.5"/>
        <rFont val="メイリオ"/>
        <family val="3"/>
        <charset val="128"/>
      </rPr>
      <t>２</t>
    </r>
    <r>
      <rPr>
        <sz val="10.5"/>
        <rFont val="メイリオ"/>
        <family val="3"/>
        <charset val="128"/>
      </rPr>
      <t>/GJ</t>
    </r>
  </si>
  <si>
    <t>産業用以外の蒸気</t>
  </si>
  <si>
    <t>温水</t>
  </si>
  <si>
    <t>冷水</t>
  </si>
  <si>
    <t>その他</t>
    <phoneticPr fontId="3"/>
  </si>
  <si>
    <t>その他使用した熱</t>
    <rPh sb="3" eb="5">
      <t>シヨウ</t>
    </rPh>
    <rPh sb="7" eb="8">
      <t>ネツ</t>
    </rPh>
    <phoneticPr fontId="3"/>
  </si>
  <si>
    <t>地熱</t>
    <rPh sb="0" eb="2">
      <t>チネツ</t>
    </rPh>
    <phoneticPr fontId="3"/>
  </si>
  <si>
    <t>温泉熱</t>
    <rPh sb="0" eb="3">
      <t>オンセンネツ</t>
    </rPh>
    <phoneticPr fontId="3"/>
  </si>
  <si>
    <t>太陽熱</t>
    <rPh sb="0" eb="3">
      <t>タイヨウネツ</t>
    </rPh>
    <phoneticPr fontId="3"/>
  </si>
  <si>
    <t>雪氷熱</t>
    <rPh sb="0" eb="1">
      <t>ユキ</t>
    </rPh>
    <rPh sb="1" eb="2">
      <t>コオリ</t>
    </rPh>
    <rPh sb="2" eb="3">
      <t>ネツ</t>
    </rPh>
    <phoneticPr fontId="3"/>
  </si>
  <si>
    <t>その他</t>
    <rPh sb="2" eb="3">
      <t>タ</t>
    </rPh>
    <phoneticPr fontId="3"/>
  </si>
  <si>
    <t>小計 ④</t>
    <phoneticPr fontId="3"/>
  </si>
  <si>
    <t>H=D-F</t>
  </si>
  <si>
    <t>電気事業者からの買電</t>
    <rPh sb="0" eb="5">
      <t>デンキジギョウシャ</t>
    </rPh>
    <rPh sb="8" eb="10">
      <t>バイデン</t>
    </rPh>
    <phoneticPr fontId="3"/>
  </si>
  <si>
    <t>No.</t>
    <phoneticPr fontId="3"/>
  </si>
  <si>
    <t>電気事業者名</t>
    <rPh sb="0" eb="2">
      <t>デンキ</t>
    </rPh>
    <rPh sb="2" eb="5">
      <t>ジギョウシャ</t>
    </rPh>
    <rPh sb="5" eb="6">
      <t>メイ</t>
    </rPh>
    <phoneticPr fontId="3"/>
  </si>
  <si>
    <t>実数値</t>
    <rPh sb="0" eb="2">
      <t>ジッスウ</t>
    </rPh>
    <rPh sb="2" eb="3">
      <t>チ</t>
    </rPh>
    <phoneticPr fontId="3"/>
  </si>
  <si>
    <r>
      <t>CO</t>
    </r>
    <r>
      <rPr>
        <vertAlign val="subscript"/>
        <sz val="10.5"/>
        <rFont val="メイリオ"/>
        <family val="3"/>
        <charset val="128"/>
      </rPr>
      <t>2</t>
    </r>
    <r>
      <rPr>
        <sz val="10.5"/>
        <rFont val="メイリオ"/>
        <family val="3"/>
        <charset val="128"/>
      </rPr>
      <t>排出量</t>
    </r>
    <rPh sb="3" eb="5">
      <t>ハイシュツ</t>
    </rPh>
    <rPh sb="5" eb="6">
      <t>リョウ</t>
    </rPh>
    <phoneticPr fontId="3"/>
  </si>
  <si>
    <t>(千kWh)</t>
  </si>
  <si>
    <r>
      <t>(t‐CO</t>
    </r>
    <r>
      <rPr>
        <vertAlign val="subscript"/>
        <sz val="10.5"/>
        <color theme="1"/>
        <rFont val="メイリオ"/>
        <family val="3"/>
        <charset val="128"/>
      </rPr>
      <t>2</t>
    </r>
    <r>
      <rPr>
        <sz val="10.5"/>
        <color theme="1"/>
        <rFont val="メイリオ"/>
        <family val="3"/>
        <charset val="128"/>
      </rPr>
      <t>/kWh）</t>
    </r>
    <phoneticPr fontId="3"/>
  </si>
  <si>
    <t>（千kWh）</t>
    <rPh sb="1" eb="2">
      <t>セン</t>
    </rPh>
    <phoneticPr fontId="3"/>
  </si>
  <si>
    <t>（t-CO2）</t>
    <phoneticPr fontId="3"/>
  </si>
  <si>
    <t>電気</t>
  </si>
  <si>
    <t>千kWh</t>
    <phoneticPr fontId="3"/>
  </si>
  <si>
    <t>合計</t>
    <rPh sb="0" eb="2">
      <t>ゴウケイ</t>
    </rPh>
    <phoneticPr fontId="3"/>
  </si>
  <si>
    <t>電気のうち、上記以外の買電、自家発電</t>
    <rPh sb="0" eb="2">
      <t>デンキ</t>
    </rPh>
    <rPh sb="6" eb="10">
      <t>ジョウキイガイ</t>
    </rPh>
    <rPh sb="11" eb="13">
      <t>バイデン</t>
    </rPh>
    <rPh sb="14" eb="18">
      <t>ジカハツデン</t>
    </rPh>
    <phoneticPr fontId="3"/>
  </si>
  <si>
    <t>排出係数</t>
    <rPh sb="0" eb="4">
      <t>ハイシュツケイスウ</t>
    </rPh>
    <phoneticPr fontId="3"/>
  </si>
  <si>
    <r>
      <t>(t-CO</t>
    </r>
    <r>
      <rPr>
        <vertAlign val="subscript"/>
        <sz val="10.5"/>
        <color theme="1"/>
        <rFont val="メイリオ"/>
        <family val="3"/>
        <charset val="128"/>
      </rPr>
      <t>2</t>
    </r>
    <r>
      <rPr>
        <sz val="10.5"/>
        <color theme="1"/>
        <rFont val="メイリオ"/>
        <family val="3"/>
        <charset val="128"/>
      </rPr>
      <t>/kWh)</t>
    </r>
    <phoneticPr fontId="3"/>
  </si>
  <si>
    <t>上記以外の買電</t>
    <rPh sb="0" eb="4">
      <t>ジョウキイガイ</t>
    </rPh>
    <rPh sb="5" eb="7">
      <t>バイデン</t>
    </rPh>
    <phoneticPr fontId="3"/>
  </si>
  <si>
    <t>オフサイト型PPA</t>
    <rPh sb="5" eb="6">
      <t>ガタ</t>
    </rPh>
    <phoneticPr fontId="3"/>
  </si>
  <si>
    <t>自己託送(非燃料由来の非化石電気)</t>
    <rPh sb="0" eb="4">
      <t>ジコタクソウ</t>
    </rPh>
    <rPh sb="5" eb="6">
      <t>ヒ</t>
    </rPh>
    <rPh sb="6" eb="8">
      <t>ネンリョウ</t>
    </rPh>
    <rPh sb="8" eb="10">
      <t>ユライ</t>
    </rPh>
    <rPh sb="11" eb="14">
      <t>ヒカセキ</t>
    </rPh>
    <rPh sb="14" eb="16">
      <t>デンキ</t>
    </rPh>
    <phoneticPr fontId="3"/>
  </si>
  <si>
    <t>自己託送（非燃料由来の非化石電気）</t>
    <rPh sb="0" eb="4">
      <t>ジコタクソウ</t>
    </rPh>
    <rPh sb="5" eb="6">
      <t>ヒ</t>
    </rPh>
    <rPh sb="6" eb="8">
      <t>ネンリョウ</t>
    </rPh>
    <rPh sb="8" eb="10">
      <t>ユライ</t>
    </rPh>
    <rPh sb="11" eb="12">
      <t>ヒ</t>
    </rPh>
    <rPh sb="12" eb="14">
      <t>カセキ</t>
    </rPh>
    <rPh sb="14" eb="16">
      <t>デンキ</t>
    </rPh>
    <phoneticPr fontId="3"/>
  </si>
  <si>
    <t>上記以外の自己託送</t>
    <rPh sb="0" eb="4">
      <t>ジョウキイガイ</t>
    </rPh>
    <rPh sb="5" eb="9">
      <t>ジコタクソウ</t>
    </rPh>
    <phoneticPr fontId="3"/>
  </si>
  <si>
    <t>自己託送</t>
    <rPh sb="0" eb="4">
      <t>ジコタクソウ</t>
    </rPh>
    <phoneticPr fontId="3"/>
  </si>
  <si>
    <t>自家発電</t>
    <rPh sb="0" eb="4">
      <t>ジカハツデン</t>
    </rPh>
    <phoneticPr fontId="3"/>
  </si>
  <si>
    <t>太陽光</t>
    <rPh sb="0" eb="3">
      <t>タイヨウコウ</t>
    </rPh>
    <phoneticPr fontId="3"/>
  </si>
  <si>
    <t>風力</t>
    <rPh sb="0" eb="2">
      <t>フウリョク</t>
    </rPh>
    <phoneticPr fontId="3"/>
  </si>
  <si>
    <t>水力</t>
    <rPh sb="0" eb="2">
      <t>スイリョク</t>
    </rPh>
    <phoneticPr fontId="3"/>
  </si>
  <si>
    <t>その他(非燃料由来の非化石)</t>
    <rPh sb="2" eb="3">
      <t>タ</t>
    </rPh>
    <rPh sb="4" eb="9">
      <t>ヒネンリョウユライ</t>
    </rPh>
    <rPh sb="10" eb="13">
      <t>ヒカセキ</t>
    </rPh>
    <phoneticPr fontId="3"/>
  </si>
  <si>
    <t>自家発電（その他（非燃料由来の非化石））</t>
    <rPh sb="0" eb="4">
      <t>ジカハツデン</t>
    </rPh>
    <rPh sb="7" eb="8">
      <t>タ</t>
    </rPh>
    <rPh sb="9" eb="14">
      <t>ヒネンリョウユライ</t>
    </rPh>
    <rPh sb="15" eb="16">
      <t>ヒ</t>
    </rPh>
    <rPh sb="16" eb="18">
      <t>カセキ</t>
    </rPh>
    <phoneticPr fontId="3"/>
  </si>
  <si>
    <t>自家発電（その他）</t>
    <rPh sb="0" eb="4">
      <t>ジカハツデン</t>
    </rPh>
    <rPh sb="7" eb="8">
      <t>タ</t>
    </rPh>
    <phoneticPr fontId="3"/>
  </si>
  <si>
    <t>小計 ⑤</t>
    <phoneticPr fontId="3"/>
  </si>
  <si>
    <r>
      <t>合計 (t-CO</t>
    </r>
    <r>
      <rPr>
        <vertAlign val="subscript"/>
        <sz val="10.5"/>
        <rFont val="ＭＳ 明朝"/>
        <family val="1"/>
        <charset val="128"/>
      </rPr>
      <t>2</t>
    </r>
    <r>
      <rPr>
        <sz val="10.5"/>
        <rFont val="ＭＳ 明朝"/>
        <family val="1"/>
        <charset val="128"/>
      </rPr>
      <t>)  ➅＝①＋②＋③＋④＋⑤</t>
    </r>
    <phoneticPr fontId="3"/>
  </si>
  <si>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3"/>
  </si>
  <si>
    <t>←色付きセルのみ入力してください。</t>
    <rPh sb="1" eb="3">
      <t>イロツ</t>
    </rPh>
    <rPh sb="8" eb="10">
      <t>ニュウリョク</t>
    </rPh>
    <phoneticPr fontId="3"/>
  </si>
  <si>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3"/>
  </si>
  <si>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3"/>
  </si>
  <si>
    <t>変更した根拠を別途添付してください。</t>
    <rPh sb="0" eb="2">
      <t>ヘンコウ</t>
    </rPh>
    <phoneticPr fontId="3"/>
  </si>
  <si>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3"/>
  </si>
  <si>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3"/>
  </si>
  <si>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3"/>
  </si>
  <si>
    <t>上記以外の買電（オフサイト型PPA）</t>
    <rPh sb="0" eb="4">
      <t>ジョウキイガイ</t>
    </rPh>
    <rPh sb="5" eb="7">
      <t>バイデン</t>
    </rPh>
    <rPh sb="13" eb="14">
      <t>ガタ</t>
    </rPh>
    <phoneticPr fontId="3"/>
  </si>
  <si>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3"/>
  </si>
  <si>
    <t>上記以外の買電（上記以外の自己託送）</t>
    <rPh sb="0" eb="4">
      <t>ジョウキイガイ</t>
    </rPh>
    <rPh sb="5" eb="7">
      <t>バイデン</t>
    </rPh>
    <rPh sb="8" eb="12">
      <t>ジョウキイガイ</t>
    </rPh>
    <rPh sb="13" eb="17">
      <t>ジコタクソウ</t>
    </rPh>
    <phoneticPr fontId="3"/>
  </si>
  <si>
    <t>上記以外の買電（その他）</t>
    <rPh sb="0" eb="4">
      <t>ジョウキイガイ</t>
    </rPh>
    <rPh sb="5" eb="7">
      <t>バイデン</t>
    </rPh>
    <rPh sb="10" eb="11">
      <t>タ</t>
    </rPh>
    <phoneticPr fontId="3"/>
  </si>
  <si>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3"/>
  </si>
  <si>
    <t>下記サイトで、提出年ごとに公表されているので確認してください。</t>
    <rPh sb="0" eb="2">
      <t>カキ</t>
    </rPh>
    <rPh sb="7" eb="9">
      <t>テイシュツ</t>
    </rPh>
    <rPh sb="9" eb="10">
      <t>ネン</t>
    </rPh>
    <rPh sb="13" eb="15">
      <t>コウヒョウ</t>
    </rPh>
    <rPh sb="22" eb="24">
      <t>カクニン</t>
    </rPh>
    <phoneticPr fontId="3"/>
  </si>
  <si>
    <t>https://ghg-santeikohyo.env.go.jp/calc</t>
    <phoneticPr fontId="3"/>
  </si>
  <si>
    <t>エネルギー管理指定工場等以外</t>
    <rPh sb="12" eb="14">
      <t>イガイ</t>
    </rPh>
    <phoneticPr fontId="3"/>
  </si>
  <si>
    <r>
      <t>t-CO</t>
    </r>
    <r>
      <rPr>
        <vertAlign val="subscript"/>
        <sz val="10.5"/>
        <rFont val="ＭＳ 明朝"/>
        <family val="1"/>
        <charset val="128"/>
      </rPr>
      <t>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</si>
</sst>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00"/>
    <numFmt numFmtId="179" formatCode="0.0"/>
    <numFmt numFmtId="180" formatCode="0.0_ "/>
    <numFmt numFmtId="181" formatCode="0.0000_ "/>
    <numFmt numFmtId="182" formatCode="0.000000"/>
    <numFmt numFmtId="183" formatCode="0.000;_頀"/>
  </numFmts>
  <fonts count="3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b/>
      <u/>
      <sz val="12"/>
      <color rgb="FF990099"/>
      <name val="メイリオ"/>
      <family val="3"/>
      <charset val="128"/>
    </font>
    <font>
      <sz val="10.5"/>
      <name val="メイリオ"/>
      <family val="3"/>
      <charset val="128"/>
    </font>
    <font>
      <b/>
      <sz val="10.5"/>
      <color theme="1"/>
      <name val="メイリオ"/>
      <family val="3"/>
      <charset val="128"/>
    </font>
    <font>
      <sz val="10.5"/>
      <name val="ＭＳ Ｐゴシック"/>
      <family val="3"/>
      <charset val="128"/>
    </font>
    <font>
      <sz val="10"/>
      <name val="ＭＳ 明朝"/>
      <family val="1"/>
      <charset val="128"/>
    </font>
    <font>
      <vertAlign val="subscript"/>
      <sz val="10.5"/>
      <name val="ＭＳ 明朝"/>
      <family val="1"/>
      <charset val="128"/>
    </font>
    <font>
      <vertAlign val="superscript"/>
      <sz val="10.5"/>
      <name val="ＭＳ 明朝"/>
      <family val="1"/>
      <charset val="128"/>
    </font>
    <font>
      <vertAlign val="superscript"/>
      <sz val="10.5"/>
      <name val="メイリオ"/>
      <family val="3"/>
      <charset val="128"/>
    </font>
    <font>
      <sz val="10.5"/>
      <color theme="1"/>
      <name val="メイリオ"/>
      <family val="3"/>
      <charset val="128"/>
    </font>
    <font>
      <sz val="9.5"/>
      <name val="ＭＳ 明朝"/>
      <family val="1"/>
      <charset val="128"/>
    </font>
    <font>
      <u/>
      <sz val="10.5"/>
      <name val="メイリオ"/>
      <family val="3"/>
      <charset val="128"/>
    </font>
    <font>
      <sz val="8"/>
      <name val="ＭＳ 明朝"/>
      <family val="1"/>
      <charset val="128"/>
    </font>
    <font>
      <sz val="9"/>
      <name val="ＭＳ 明朝"/>
      <family val="1"/>
      <charset val="128"/>
    </font>
    <font>
      <vertAlign val="subscript"/>
      <sz val="10.5"/>
      <name val="メイリオ"/>
      <family val="3"/>
      <charset val="128"/>
    </font>
    <font>
      <sz val="9"/>
      <name val="メイリオ"/>
      <family val="3"/>
      <charset val="128"/>
    </font>
    <font>
      <vertAlign val="subscript"/>
      <sz val="10.5"/>
      <color theme="1"/>
      <name val="メイリオ"/>
      <family val="3"/>
      <charset val="128"/>
    </font>
    <font>
      <b/>
      <sz val="9"/>
      <name val="メイリオ"/>
      <family val="3"/>
      <charset val="128"/>
    </font>
    <font>
      <sz val="9"/>
      <color theme="1"/>
      <name val="メイリオ"/>
      <family val="3"/>
      <charset val="128"/>
    </font>
    <font>
      <sz val="6"/>
      <color theme="1"/>
      <name val="メイリオ"/>
      <family val="3"/>
      <charset val="128"/>
    </font>
    <font>
      <b/>
      <sz val="8"/>
      <name val="メイリオ"/>
      <family val="3"/>
      <charset val="128"/>
    </font>
    <font>
      <b/>
      <sz val="6"/>
      <color theme="1"/>
      <name val="メイリオ"/>
      <family val="3"/>
      <charset val="128"/>
    </font>
    <font>
      <b/>
      <sz val="10"/>
      <color indexed="81"/>
      <name val="游ゴシック"/>
      <family val="3"/>
      <charset val="128"/>
    </font>
    <font>
      <b/>
      <sz val="9"/>
      <color indexed="81"/>
      <name val="游ゴシック"/>
      <family val="3"/>
      <charset val="128"/>
    </font>
    <font>
      <sz val="9"/>
      <color indexed="81"/>
      <name val="MS P ゴシック"/>
      <family val="3"/>
      <charset val="128"/>
    </font>
    <font>
      <b/>
      <sz val="11"/>
      <color indexed="10"/>
      <name val="游ゴシック"/>
      <family val="3"/>
      <charset val="128"/>
    </font>
    <font>
      <b/>
      <sz val="10.5"/>
      <color indexed="81"/>
      <name val="游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D4E5F4"/>
        <bgColor indexed="64"/>
      </patternFill>
    </fill>
    <fill>
      <patternFill patternType="solid">
        <fgColor indexed="43"/>
        <bgColor indexed="64"/>
      </patternFill>
    </fill>
    <fill>
      <patternFill patternType="solid">
        <fgColor theme="4" tint="0.59999389629810485"/>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2" fillId="0" borderId="0" xfId="0"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Fill="1" applyBorder="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vertical="center" shrinkToFit="1"/>
    </xf>
    <xf numFmtId="0" fontId="4" fillId="0" borderId="0" xfId="0" applyFont="1" applyFill="1" applyBorder="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7" fillId="0" borderId="0" xfId="0" applyFont="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8" fillId="0" borderId="0" xfId="0" applyFont="1" applyProtection="1">
      <alignment vertical="center"/>
    </xf>
    <xf numFmtId="0" fontId="7" fillId="0" borderId="0" xfId="0" applyFont="1" applyProtection="1">
      <alignment vertical="center"/>
    </xf>
    <xf numFmtId="0" fontId="4" fillId="0" borderId="4" xfId="0" applyFont="1" applyFill="1" applyBorder="1" applyAlignment="1" applyProtection="1">
      <alignment horizontal="right" vertical="center"/>
    </xf>
    <xf numFmtId="0" fontId="4" fillId="0" borderId="4" xfId="0" applyFont="1" applyFill="1" applyBorder="1" applyProtection="1">
      <alignment vertical="center"/>
    </xf>
    <xf numFmtId="0" fontId="4" fillId="0" borderId="4"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vertical="center"/>
    </xf>
    <xf numFmtId="0" fontId="6"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4" fillId="2" borderId="5" xfId="0" applyNumberFormat="1" applyFont="1" applyFill="1" applyBorder="1" applyAlignment="1" applyProtection="1">
      <alignment shrinkToFit="1"/>
      <protection locked="0"/>
    </xf>
    <xf numFmtId="0" fontId="4" fillId="0" borderId="5" xfId="0" applyFont="1" applyBorder="1" applyAlignment="1" applyProtection="1">
      <alignment horizontal="center" shrinkToFit="1"/>
    </xf>
    <xf numFmtId="176" fontId="4" fillId="0" borderId="5" xfId="0" applyNumberFormat="1" applyFont="1" applyBorder="1" applyAlignment="1" applyProtection="1">
      <alignment horizontal="right" shrinkToFit="1"/>
    </xf>
    <xf numFmtId="0" fontId="4" fillId="2" borderId="5" xfId="0" applyNumberFormat="1" applyFont="1" applyFill="1" applyBorder="1" applyAlignment="1" applyProtection="1">
      <alignment horizontal="right" shrinkToFit="1"/>
      <protection locked="0"/>
    </xf>
    <xf numFmtId="176" fontId="4" fillId="0" borderId="5" xfId="0" applyNumberFormat="1" applyFont="1" applyBorder="1" applyAlignment="1" applyProtection="1">
      <alignment shrinkToFit="1"/>
    </xf>
    <xf numFmtId="177" fontId="4" fillId="0" borderId="5" xfId="0" applyNumberFormat="1" applyFont="1" applyBorder="1" applyAlignment="1" applyProtection="1">
      <alignment shrinkToFit="1"/>
    </xf>
    <xf numFmtId="177" fontId="6" fillId="0" borderId="0" xfId="0" applyNumberFormat="1" applyFont="1" applyBorder="1" applyAlignment="1" applyProtection="1">
      <alignment horizontal="right" wrapText="1"/>
    </xf>
    <xf numFmtId="0" fontId="6" fillId="0" borderId="5" xfId="0" applyFont="1" applyBorder="1" applyAlignment="1" applyProtection="1">
      <alignment horizontal="center" vertical="center"/>
    </xf>
    <xf numFmtId="0" fontId="6" fillId="3" borderId="5"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wrapText="1"/>
    </xf>
    <xf numFmtId="178" fontId="6" fillId="3" borderId="5" xfId="0" applyNumberFormat="1" applyFont="1" applyFill="1" applyBorder="1" applyAlignment="1" applyProtection="1">
      <alignment horizontal="right" vertical="center" wrapText="1"/>
      <protection locked="0"/>
    </xf>
    <xf numFmtId="0" fontId="6"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right" vertical="center" wrapText="1"/>
    </xf>
    <xf numFmtId="0" fontId="6" fillId="0" borderId="1" xfId="0" applyFont="1" applyBorder="1" applyAlignment="1" applyProtection="1">
      <alignment horizontal="center" vertical="center" wrapText="1"/>
    </xf>
    <xf numFmtId="178" fontId="6" fillId="0" borderId="5" xfId="0" applyNumberFormat="1" applyFont="1" applyBorder="1" applyAlignment="1" applyProtection="1">
      <alignment horizontal="right" vertical="center" wrapText="1"/>
    </xf>
    <xf numFmtId="0" fontId="6" fillId="0" borderId="5" xfId="0" applyFont="1" applyBorder="1" applyAlignment="1" applyProtection="1">
      <alignment horizontal="center" vertical="center" wrapText="1"/>
    </xf>
    <xf numFmtId="179" fontId="6" fillId="3" borderId="5" xfId="0" applyNumberFormat="1" applyFont="1" applyFill="1" applyBorder="1" applyAlignment="1" applyProtection="1">
      <alignment horizontal="right" vertical="center" wrapText="1"/>
      <protection locked="0"/>
    </xf>
    <xf numFmtId="179" fontId="6" fillId="0" borderId="5" xfId="0" applyNumberFormat="1" applyFont="1" applyBorder="1" applyAlignment="1" applyProtection="1">
      <alignment horizontal="right" vertical="center" wrapText="1"/>
    </xf>
    <xf numFmtId="180" fontId="6" fillId="3" borderId="5" xfId="0" applyNumberFormat="1" applyFont="1" applyFill="1" applyBorder="1" applyAlignment="1" applyProtection="1">
      <alignment horizontal="right" vertical="center" wrapText="1"/>
      <protection locked="0"/>
    </xf>
    <xf numFmtId="180" fontId="6" fillId="0" borderId="5" xfId="0" applyNumberFormat="1" applyFont="1" applyBorder="1" applyAlignment="1" applyProtection="1">
      <alignment horizontal="right" vertical="center" wrapText="1"/>
    </xf>
    <xf numFmtId="181" fontId="6" fillId="3" borderId="5" xfId="0" applyNumberFormat="1" applyFont="1" applyFill="1" applyBorder="1" applyAlignment="1" applyProtection="1">
      <alignment horizontal="right" vertical="center" wrapText="1"/>
      <protection locked="0"/>
    </xf>
    <xf numFmtId="181" fontId="6" fillId="0" borderId="5" xfId="0" applyNumberFormat="1" applyFont="1" applyFill="1" applyBorder="1" applyAlignment="1" applyProtection="1">
      <alignment horizontal="right" vertical="center" wrapText="1"/>
    </xf>
    <xf numFmtId="0" fontId="6" fillId="0" borderId="9" xfId="0" applyFont="1" applyBorder="1" applyProtection="1">
      <alignment vertical="center"/>
    </xf>
    <xf numFmtId="0" fontId="6" fillId="3" borderId="6" xfId="0" applyFont="1" applyFill="1" applyBorder="1" applyAlignment="1" applyProtection="1">
      <alignment horizontal="right" vertical="center" wrapText="1"/>
      <protection locked="0"/>
    </xf>
    <xf numFmtId="0" fontId="6" fillId="0" borderId="10" xfId="0" applyFont="1" applyBorder="1" applyAlignment="1" applyProtection="1">
      <alignment horizontal="center" wrapText="1"/>
    </xf>
    <xf numFmtId="178" fontId="6" fillId="3" borderId="6" xfId="0" applyNumberFormat="1" applyFont="1" applyFill="1" applyBorder="1" applyAlignment="1" applyProtection="1">
      <alignment horizontal="right" vertical="center" wrapText="1"/>
      <protection locked="0"/>
    </xf>
    <xf numFmtId="0" fontId="13" fillId="0" borderId="0" xfId="0" applyFont="1" applyBorder="1" applyAlignment="1" applyProtection="1">
      <alignment vertical="center" shrinkToFit="1"/>
    </xf>
    <xf numFmtId="0" fontId="6" fillId="0" borderId="0" xfId="0" applyFont="1" applyBorder="1" applyProtection="1">
      <alignment vertical="center"/>
    </xf>
    <xf numFmtId="178" fontId="6" fillId="0" borderId="6" xfId="0" applyNumberFormat="1" applyFont="1" applyBorder="1" applyAlignment="1" applyProtection="1">
      <alignment horizontal="right" vertical="center" wrapText="1"/>
    </xf>
    <xf numFmtId="0" fontId="4" fillId="2" borderId="5" xfId="0" applyFont="1" applyFill="1" applyBorder="1" applyAlignment="1" applyProtection="1">
      <alignment horizontal="center" shrinkToFit="1"/>
      <protection locked="0"/>
    </xf>
    <xf numFmtId="0" fontId="6" fillId="0" borderId="11" xfId="0" applyFont="1" applyBorder="1" applyProtection="1">
      <alignment vertical="center"/>
    </xf>
    <xf numFmtId="0" fontId="6" fillId="3" borderId="12" xfId="0" applyFont="1" applyFill="1" applyBorder="1" applyAlignment="1" applyProtection="1">
      <alignment horizontal="right" vertical="center" wrapText="1"/>
      <protection locked="0"/>
    </xf>
    <xf numFmtId="0" fontId="6" fillId="3" borderId="13"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wrapText="1"/>
    </xf>
    <xf numFmtId="0" fontId="6" fillId="0" borderId="14" xfId="0" applyFont="1" applyBorder="1" applyProtection="1">
      <alignment vertical="center"/>
    </xf>
    <xf numFmtId="179" fontId="6" fillId="0" borderId="0" xfId="0" applyNumberFormat="1" applyFont="1" applyFill="1" applyBorder="1" applyAlignment="1" applyProtection="1">
      <alignment horizontal="right" wrapText="1"/>
    </xf>
    <xf numFmtId="0" fontId="6" fillId="0" borderId="0" xfId="0" applyFont="1" applyBorder="1" applyAlignment="1" applyProtection="1">
      <alignment horizontal="center" wrapText="1"/>
    </xf>
    <xf numFmtId="0" fontId="6" fillId="0" borderId="11" xfId="0" applyFont="1" applyBorder="1" applyAlignment="1" applyProtection="1">
      <alignment horizontal="right" wrapText="1"/>
    </xf>
    <xf numFmtId="0" fontId="6" fillId="3" borderId="15" xfId="0" applyFont="1" applyFill="1" applyBorder="1" applyAlignment="1" applyProtection="1">
      <alignment horizontal="right" vertical="center" wrapText="1"/>
      <protection locked="0"/>
    </xf>
    <xf numFmtId="0" fontId="6" fillId="3" borderId="16"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0" borderId="0" xfId="0" applyFont="1" applyBorder="1" applyAlignment="1" applyProtection="1">
      <alignment horizontal="right" wrapText="1"/>
    </xf>
    <xf numFmtId="177" fontId="4" fillId="0" borderId="5" xfId="0" applyNumberFormat="1" applyFont="1" applyBorder="1" applyAlignment="1" applyProtection="1">
      <alignment horizontal="right" shrinkToFit="1"/>
    </xf>
    <xf numFmtId="0" fontId="6" fillId="0" borderId="18" xfId="0" applyFont="1" applyBorder="1" applyAlignment="1" applyProtection="1">
      <alignment horizontal="right" wrapText="1"/>
    </xf>
    <xf numFmtId="0" fontId="6" fillId="0" borderId="0" xfId="0" applyFont="1" applyBorder="1" applyAlignment="1" applyProtection="1">
      <alignment horizontal="center" shrinkToFit="1"/>
    </xf>
    <xf numFmtId="0" fontId="6" fillId="3" borderId="0" xfId="0" applyFont="1" applyFill="1" applyBorder="1" applyAlignment="1" applyProtection="1">
      <alignment horizontal="right" wrapText="1"/>
    </xf>
    <xf numFmtId="0" fontId="6" fillId="3" borderId="0" xfId="0" applyFont="1" applyFill="1" applyBorder="1" applyAlignment="1" applyProtection="1">
      <alignment horizontal="center" shrinkToFit="1"/>
    </xf>
    <xf numFmtId="0" fontId="4" fillId="0" borderId="8" xfId="0" applyFont="1" applyBorder="1" applyAlignment="1" applyProtection="1">
      <alignment horizontal="center" shrinkToFit="1"/>
    </xf>
    <xf numFmtId="0" fontId="6" fillId="0" borderId="0" xfId="0" applyFont="1" applyBorder="1" applyAlignment="1" applyProtection="1">
      <alignment vertical="center"/>
    </xf>
    <xf numFmtId="0" fontId="6" fillId="0" borderId="32" xfId="0" applyFont="1" applyBorder="1" applyProtection="1">
      <alignment vertical="center"/>
    </xf>
    <xf numFmtId="176" fontId="4" fillId="0" borderId="33" xfId="0" applyNumberFormat="1" applyFont="1" applyBorder="1" applyAlignment="1" applyProtection="1">
      <alignment horizontal="right" shrinkToFit="1"/>
    </xf>
    <xf numFmtId="176" fontId="4" fillId="0" borderId="33" xfId="0" applyNumberFormat="1" applyFont="1" applyBorder="1" applyAlignment="1" applyProtection="1">
      <alignment shrinkToFit="1"/>
    </xf>
    <xf numFmtId="0" fontId="6" fillId="3" borderId="34" xfId="0" applyFont="1" applyFill="1" applyBorder="1" applyAlignment="1" applyProtection="1">
      <alignment horizontal="right" wrapText="1"/>
      <protection locked="0"/>
    </xf>
    <xf numFmtId="0" fontId="6" fillId="3" borderId="35" xfId="0" applyFont="1" applyFill="1" applyBorder="1" applyAlignment="1" applyProtection="1">
      <alignment horizontal="center" shrinkToFit="1"/>
    </xf>
    <xf numFmtId="0" fontId="6" fillId="0" borderId="4" xfId="0" applyFont="1" applyBorder="1" applyAlignment="1" applyProtection="1">
      <alignment horizontal="center" wrapText="1"/>
    </xf>
    <xf numFmtId="0" fontId="6" fillId="0" borderId="38" xfId="0" applyFont="1" applyBorder="1" applyAlignment="1" applyProtection="1">
      <alignment horizontal="right" wrapText="1"/>
    </xf>
    <xf numFmtId="0" fontId="6" fillId="0" borderId="4" xfId="0" applyFont="1" applyBorder="1" applyAlignment="1" applyProtection="1">
      <alignment horizontal="center" shrinkToFit="1"/>
    </xf>
    <xf numFmtId="0" fontId="6" fillId="0" borderId="18" xfId="0" applyFont="1" applyBorder="1" applyProtection="1">
      <alignment vertical="center"/>
    </xf>
    <xf numFmtId="0" fontId="6" fillId="0" borderId="4" xfId="0" applyFont="1" applyBorder="1" applyAlignment="1" applyProtection="1">
      <alignment horizontal="right" wrapText="1"/>
    </xf>
    <xf numFmtId="178" fontId="6" fillId="0" borderId="5" xfId="0" applyNumberFormat="1" applyFont="1" applyBorder="1" applyAlignment="1" applyProtection="1">
      <alignment horizontal="right" vertical="center" wrapText="1"/>
      <protection locked="0"/>
    </xf>
    <xf numFmtId="0" fontId="6" fillId="0" borderId="1" xfId="0" applyFont="1" applyBorder="1" applyAlignment="1" applyProtection="1">
      <alignment horizontal="right" vertical="center" wrapText="1"/>
    </xf>
    <xf numFmtId="0" fontId="6" fillId="0" borderId="5" xfId="0" applyFont="1" applyBorder="1" applyAlignment="1" applyProtection="1">
      <alignment horizontal="right" vertical="center" wrapText="1"/>
      <protection locked="0"/>
    </xf>
    <xf numFmtId="0" fontId="6" fillId="0" borderId="10" xfId="0" applyFont="1" applyBorder="1" applyAlignment="1" applyProtection="1">
      <alignment horizontal="center" vertical="center" shrinkToFit="1"/>
      <protection locked="0"/>
    </xf>
    <xf numFmtId="178" fontId="6" fillId="0" borderId="6" xfId="0" applyNumberFormat="1" applyFont="1" applyBorder="1" applyAlignment="1" applyProtection="1">
      <alignment horizontal="right" vertical="center" wrapText="1"/>
      <protection locked="0"/>
    </xf>
    <xf numFmtId="0" fontId="6" fillId="0" borderId="6" xfId="0" applyFont="1" applyBorder="1" applyAlignment="1" applyProtection="1">
      <alignment horizontal="center" vertical="center" shrinkToFit="1"/>
      <protection locked="0"/>
    </xf>
    <xf numFmtId="177" fontId="6" fillId="0" borderId="9" xfId="0" applyNumberFormat="1" applyFont="1" applyBorder="1" applyAlignment="1" applyProtection="1">
      <alignment horizontal="right" wrapText="1"/>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6" fillId="0" borderId="1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textRotation="255" wrapText="1"/>
    </xf>
    <xf numFmtId="0" fontId="6" fillId="0" borderId="0" xfId="0" applyFont="1" applyFill="1" applyBorder="1" applyAlignment="1" applyProtection="1">
      <alignment horizontal="right" wrapText="1"/>
    </xf>
    <xf numFmtId="0" fontId="6" fillId="0" borderId="0" xfId="0" applyFont="1" applyAlignment="1" applyProtection="1">
      <alignment vertical="center"/>
    </xf>
    <xf numFmtId="177" fontId="4" fillId="0" borderId="8" xfId="0" applyNumberFormat="1" applyFont="1" applyBorder="1" applyAlignment="1" applyProtection="1">
      <alignment horizontal="center" vertical="center" wrapText="1"/>
    </xf>
    <xf numFmtId="0" fontId="4" fillId="0" borderId="33" xfId="0" applyFont="1" applyBorder="1" applyAlignment="1" applyProtection="1">
      <alignment horizontal="justify" shrinkToFit="1"/>
    </xf>
    <xf numFmtId="0" fontId="4" fillId="0" borderId="33" xfId="0" applyFont="1" applyBorder="1" applyAlignment="1" applyProtection="1">
      <alignment horizontal="right" shrinkToFit="1"/>
    </xf>
    <xf numFmtId="0" fontId="6" fillId="0" borderId="0" xfId="0" applyFont="1" applyBorder="1" applyAlignment="1" applyProtection="1">
      <alignment horizontal="right" shrinkToFit="1"/>
    </xf>
    <xf numFmtId="0" fontId="6" fillId="0" borderId="5" xfId="0" applyFont="1" applyBorder="1" applyAlignment="1" applyProtection="1">
      <alignment horizontal="center" wrapText="1"/>
    </xf>
    <xf numFmtId="181" fontId="6" fillId="2" borderId="6" xfId="0" applyNumberFormat="1" applyFont="1" applyFill="1" applyBorder="1" applyAlignment="1" applyProtection="1">
      <alignment horizontal="right" vertical="center" wrapText="1"/>
      <protection locked="0"/>
    </xf>
    <xf numFmtId="181" fontId="6" fillId="4" borderId="5" xfId="0" applyNumberFormat="1" applyFont="1" applyFill="1" applyBorder="1" applyAlignment="1" applyProtection="1">
      <alignment horizontal="right" vertical="center" wrapText="1"/>
    </xf>
    <xf numFmtId="0" fontId="6" fillId="0" borderId="42" xfId="0" applyFont="1" applyBorder="1" applyAlignment="1" applyProtection="1">
      <alignment horizontal="center" wrapText="1"/>
    </xf>
    <xf numFmtId="0" fontId="6" fillId="3" borderId="43" xfId="0" applyFont="1" applyFill="1" applyBorder="1" applyAlignment="1" applyProtection="1">
      <alignment horizontal="right" vertical="center" wrapText="1"/>
      <protection locked="0"/>
    </xf>
    <xf numFmtId="0" fontId="6" fillId="0" borderId="3" xfId="0" applyFont="1" applyBorder="1" applyAlignment="1" applyProtection="1">
      <alignment horizontal="center" vertical="center" shrinkToFit="1"/>
      <protection locked="0"/>
    </xf>
    <xf numFmtId="0" fontId="6" fillId="0" borderId="5" xfId="0" applyFont="1" applyFill="1" applyBorder="1" applyAlignment="1" applyProtection="1">
      <alignment horizontal="right" vertical="center" wrapText="1"/>
    </xf>
    <xf numFmtId="0" fontId="6" fillId="3" borderId="44" xfId="0" applyFont="1" applyFill="1" applyBorder="1" applyAlignment="1" applyProtection="1">
      <alignment horizontal="right" vertical="center" wrapText="1"/>
      <protection locked="0"/>
    </xf>
    <xf numFmtId="0" fontId="4" fillId="2" borderId="5" xfId="0" applyFont="1" applyFill="1" applyBorder="1" applyAlignment="1" applyProtection="1">
      <alignment horizontal="left" vertical="center" shrinkToFit="1"/>
      <protection locked="0"/>
    </xf>
    <xf numFmtId="0" fontId="6" fillId="3" borderId="45" xfId="0" applyFont="1" applyFill="1" applyBorder="1" applyAlignment="1" applyProtection="1">
      <alignment horizontal="right" vertical="center" wrapText="1"/>
      <protection locked="0"/>
    </xf>
    <xf numFmtId="177" fontId="4" fillId="0" borderId="33" xfId="0" applyNumberFormat="1" applyFont="1" applyBorder="1" applyAlignment="1" applyProtection="1">
      <alignment horizontal="right" shrinkToFit="1"/>
    </xf>
    <xf numFmtId="178" fontId="6" fillId="5" borderId="46" xfId="0" applyNumberFormat="1" applyFont="1" applyFill="1" applyBorder="1" applyAlignment="1" applyProtection="1">
      <alignment horizontal="right" vertical="center" wrapText="1"/>
      <protection locked="0"/>
    </xf>
    <xf numFmtId="178" fontId="6" fillId="0" borderId="5" xfId="0" applyNumberFormat="1" applyFont="1" applyFill="1" applyBorder="1" applyAlignment="1" applyProtection="1">
      <alignment horizontal="right" vertical="center" wrapText="1"/>
    </xf>
    <xf numFmtId="178" fontId="6" fillId="5" borderId="6" xfId="0" applyNumberFormat="1" applyFont="1" applyFill="1" applyBorder="1" applyAlignment="1" applyProtection="1">
      <alignment horizontal="right" vertical="center" wrapText="1"/>
      <protection locked="0"/>
    </xf>
    <xf numFmtId="178" fontId="6" fillId="5" borderId="5" xfId="0" applyNumberFormat="1" applyFont="1" applyFill="1" applyBorder="1" applyAlignment="1" applyProtection="1">
      <alignment horizontal="right" vertical="center" wrapText="1"/>
      <protection locked="0"/>
    </xf>
    <xf numFmtId="0" fontId="6" fillId="5" borderId="0" xfId="0" applyFont="1" applyFill="1" applyBorder="1" applyAlignment="1" applyProtection="1">
      <alignment horizontal="right" wrapText="1"/>
    </xf>
    <xf numFmtId="0" fontId="6" fillId="0" borderId="11" xfId="0" applyFont="1" applyBorder="1" applyAlignment="1" applyProtection="1">
      <alignment horizontal="center" shrinkToFit="1"/>
    </xf>
    <xf numFmtId="0" fontId="6" fillId="0" borderId="0" xfId="0" applyFont="1" applyBorder="1" applyAlignment="1" applyProtection="1">
      <alignment horizontal="center" vertical="top" wrapText="1"/>
    </xf>
    <xf numFmtId="0" fontId="13" fillId="0" borderId="0" xfId="0" applyFont="1" applyBorder="1" applyAlignment="1" applyProtection="1">
      <alignment shrinkToFit="1"/>
    </xf>
    <xf numFmtId="0" fontId="6" fillId="0" borderId="0" xfId="0" applyFont="1" applyBorder="1" applyAlignment="1" applyProtection="1">
      <alignment wrapText="1"/>
    </xf>
    <xf numFmtId="0" fontId="19" fillId="0" borderId="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13" fillId="0" borderId="1" xfId="0" applyFont="1" applyBorder="1" applyAlignment="1" applyProtection="1">
      <alignment vertical="center" textRotation="255"/>
    </xf>
    <xf numFmtId="0" fontId="6" fillId="0" borderId="48" xfId="1" applyNumberFormat="1" applyFont="1" applyBorder="1" applyAlignment="1" applyProtection="1">
      <alignment horizontal="right" vertical="center" shrinkToFit="1"/>
      <protection locked="0"/>
    </xf>
    <xf numFmtId="0" fontId="6" fillId="0" borderId="3" xfId="1" applyNumberFormat="1" applyFont="1" applyBorder="1" applyAlignment="1" applyProtection="1">
      <alignment horizontal="right" vertical="center"/>
    </xf>
    <xf numFmtId="0" fontId="6" fillId="0" borderId="9" xfId="1" applyNumberFormat="1" applyFont="1" applyBorder="1" applyAlignment="1" applyProtection="1">
      <alignment horizontal="right" vertical="center"/>
    </xf>
    <xf numFmtId="0" fontId="6" fillId="0" borderId="0" xfId="1" applyNumberFormat="1" applyFont="1" applyBorder="1" applyAlignment="1" applyProtection="1">
      <alignment horizontal="right" vertical="center"/>
    </xf>
    <xf numFmtId="0" fontId="6" fillId="0" borderId="0" xfId="0" applyFont="1" applyBorder="1" applyAlignment="1" applyProtection="1">
      <alignment horizontal="left"/>
    </xf>
    <xf numFmtId="183" fontId="6" fillId="0" borderId="0" xfId="0" applyNumberFormat="1" applyFont="1" applyFill="1" applyBorder="1" applyAlignment="1" applyProtection="1">
      <alignment horizontal="right" wrapText="1"/>
    </xf>
    <xf numFmtId="0" fontId="6" fillId="0" borderId="42" xfId="1" applyNumberFormat="1" applyFont="1" applyBorder="1" applyAlignment="1" applyProtection="1">
      <alignment horizontal="right" vertical="center" shrinkToFit="1"/>
      <protection locked="0"/>
    </xf>
    <xf numFmtId="0" fontId="6" fillId="0" borderId="53" xfId="1" applyNumberFormat="1" applyFont="1" applyBorder="1" applyAlignment="1" applyProtection="1">
      <alignment horizontal="right" vertical="center" shrinkToFit="1"/>
      <protection locked="0"/>
    </xf>
    <xf numFmtId="0" fontId="6" fillId="0" borderId="50" xfId="1" applyNumberFormat="1" applyFont="1" applyBorder="1" applyAlignment="1" applyProtection="1">
      <alignment horizontal="right" vertical="center"/>
    </xf>
    <xf numFmtId="0" fontId="13" fillId="0" borderId="5" xfId="0" applyFont="1" applyBorder="1" applyAlignment="1" applyProtection="1">
      <alignment vertical="center" textRotation="255"/>
    </xf>
    <xf numFmtId="0" fontId="6" fillId="0" borderId="54" xfId="1" applyNumberFormat="1" applyFont="1" applyBorder="1" applyAlignment="1" applyProtection="1">
      <alignment horizontal="right" vertical="center" shrinkToFit="1"/>
    </xf>
    <xf numFmtId="0" fontId="6" fillId="0" borderId="6" xfId="1" applyNumberFormat="1" applyFont="1" applyBorder="1" applyAlignment="1" applyProtection="1">
      <alignment horizontal="right" vertical="center" shrinkToFit="1"/>
    </xf>
    <xf numFmtId="0" fontId="19" fillId="0" borderId="10"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6" fillId="0" borderId="9" xfId="1" applyNumberFormat="1" applyFont="1" applyBorder="1" applyAlignment="1" applyProtection="1">
      <alignment horizontal="right" vertical="center" shrinkToFit="1"/>
    </xf>
    <xf numFmtId="0" fontId="6" fillId="0" borderId="0" xfId="1" applyNumberFormat="1" applyFont="1" applyBorder="1" applyAlignment="1" applyProtection="1">
      <alignment horizontal="right" vertical="center" shrinkToFit="1"/>
    </xf>
    <xf numFmtId="0" fontId="4" fillId="2" borderId="6" xfId="0" applyNumberFormat="1" applyFont="1" applyFill="1" applyBorder="1" applyAlignment="1" applyProtection="1">
      <alignment shrinkToFit="1"/>
      <protection locked="0"/>
    </xf>
    <xf numFmtId="0" fontId="4" fillId="0" borderId="6"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176" fontId="4" fillId="0" borderId="6" xfId="0" applyNumberFormat="1" applyFont="1" applyBorder="1" applyAlignment="1" applyProtection="1">
      <alignment horizontal="right" vertical="center" shrinkToFit="1"/>
    </xf>
    <xf numFmtId="177" fontId="4" fillId="0" borderId="6" xfId="0" applyNumberFormat="1" applyFont="1" applyFill="1" applyBorder="1" applyAlignment="1" applyProtection="1">
      <alignment horizontal="right" vertical="center" shrinkToFit="1"/>
    </xf>
    <xf numFmtId="0" fontId="6" fillId="0" borderId="32" xfId="0" applyFont="1" applyBorder="1" applyAlignment="1" applyProtection="1">
      <alignment horizontal="center" shrinkToFit="1"/>
    </xf>
    <xf numFmtId="0" fontId="4" fillId="0" borderId="6" xfId="0" applyFont="1" applyBorder="1" applyAlignment="1" applyProtection="1">
      <alignment horizontal="center" shrinkToFit="1"/>
    </xf>
    <xf numFmtId="0" fontId="4" fillId="0" borderId="25" xfId="0" applyFont="1" applyBorder="1" applyAlignment="1" applyProtection="1">
      <alignment horizontal="center" shrinkToFit="1"/>
    </xf>
    <xf numFmtId="0" fontId="4" fillId="0" borderId="25" xfId="0" applyFont="1" applyFill="1" applyBorder="1" applyAlignment="1" applyProtection="1">
      <alignment horizontal="center" shrinkToFit="1"/>
    </xf>
    <xf numFmtId="176" fontId="4" fillId="0" borderId="6" xfId="0" applyNumberFormat="1" applyFont="1" applyBorder="1" applyAlignment="1" applyProtection="1">
      <alignment horizontal="right" shrinkToFit="1"/>
    </xf>
    <xf numFmtId="177" fontId="4" fillId="0" borderId="6" xfId="0" applyNumberFormat="1" applyFont="1" applyFill="1" applyBorder="1" applyAlignment="1" applyProtection="1">
      <alignment horizontal="right" shrinkToFit="1"/>
    </xf>
    <xf numFmtId="0" fontId="4" fillId="0" borderId="33" xfId="0" applyFont="1" applyFill="1" applyBorder="1" applyAlignment="1" applyProtection="1">
      <alignment horizontal="justify" shrinkToFit="1"/>
    </xf>
    <xf numFmtId="177" fontId="4" fillId="0" borderId="5" xfId="0" applyNumberFormat="1" applyFont="1" applyFill="1" applyBorder="1" applyAlignment="1" applyProtection="1">
      <alignment horizontal="right" shrinkToFit="1"/>
    </xf>
    <xf numFmtId="0" fontId="4" fillId="2" borderId="5" xfId="0" applyFont="1" applyFill="1" applyBorder="1" applyAlignment="1" applyProtection="1">
      <alignment vertical="center" shrinkToFit="1"/>
      <protection locked="0"/>
    </xf>
    <xf numFmtId="176" fontId="4" fillId="0" borderId="33" xfId="0" applyNumberFormat="1" applyFont="1" applyFill="1" applyBorder="1" applyAlignment="1" applyProtection="1">
      <alignment horizontal="right" shrinkToFit="1"/>
    </xf>
    <xf numFmtId="177" fontId="4" fillId="0" borderId="33" xfId="0" applyNumberFormat="1" applyFont="1" applyFill="1" applyBorder="1" applyAlignment="1" applyProtection="1">
      <alignment horizontal="right" shrinkToFit="1"/>
    </xf>
    <xf numFmtId="0" fontId="22" fillId="0" borderId="1" xfId="0" applyFont="1" applyBorder="1" applyAlignment="1" applyProtection="1">
      <alignment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vertical="center" shrinkToFit="1"/>
    </xf>
    <xf numFmtId="0" fontId="4" fillId="0" borderId="25" xfId="0" applyFont="1" applyBorder="1" applyAlignment="1" applyProtection="1">
      <alignment horizontal="justify" shrinkToFit="1"/>
    </xf>
    <xf numFmtId="0" fontId="4" fillId="0" borderId="25" xfId="0" applyFont="1" applyBorder="1" applyAlignment="1" applyProtection="1">
      <alignment horizontal="right" shrinkToFit="1"/>
    </xf>
    <xf numFmtId="0" fontId="23" fillId="0" borderId="1" xfId="0" applyFont="1" applyBorder="1" applyAlignment="1" applyProtection="1">
      <alignment vertical="center"/>
    </xf>
    <xf numFmtId="0" fontId="13" fillId="0" borderId="2" xfId="0" applyFont="1" applyBorder="1" applyAlignment="1" applyProtection="1">
      <alignment horizontal="center" vertical="center" wrapText="1"/>
    </xf>
    <xf numFmtId="0" fontId="13" fillId="0" borderId="3" xfId="0" applyFont="1" applyBorder="1" applyAlignment="1" applyProtection="1">
      <alignment vertical="center" shrinkToFit="1"/>
    </xf>
    <xf numFmtId="0" fontId="4" fillId="2" borderId="5" xfId="0" applyFont="1" applyFill="1" applyBorder="1" applyAlignment="1" applyProtection="1">
      <alignment horizontal="justify" vertical="center" wrapText="1"/>
      <protection locked="0"/>
    </xf>
    <xf numFmtId="177" fontId="4" fillId="0" borderId="6" xfId="0" applyNumberFormat="1" applyFont="1" applyBorder="1" applyAlignment="1" applyProtection="1">
      <alignment horizontal="right" shrinkToFit="1"/>
    </xf>
    <xf numFmtId="0" fontId="13" fillId="0" borderId="0" xfId="0" applyFont="1" applyBorder="1" applyAlignment="1" applyProtection="1">
      <alignment vertical="center" textRotation="255"/>
    </xf>
    <xf numFmtId="0" fontId="13" fillId="0" borderId="0" xfId="0" applyFont="1" applyBorder="1" applyAlignment="1" applyProtection="1">
      <alignment horizontal="center" vertical="center" wrapText="1"/>
    </xf>
    <xf numFmtId="0" fontId="13" fillId="0" borderId="11" xfId="0" applyFont="1" applyBorder="1" applyAlignment="1" applyProtection="1">
      <alignment vertical="center" shrinkToFit="1"/>
    </xf>
    <xf numFmtId="0" fontId="6" fillId="0" borderId="11" xfId="0" applyFont="1" applyBorder="1" applyAlignment="1" applyProtection="1">
      <alignment horizontal="center" vertical="center" shrinkToFit="1"/>
    </xf>
    <xf numFmtId="177" fontId="4" fillId="0" borderId="63" xfId="0" applyNumberFormat="1" applyFont="1" applyBorder="1" applyAlignment="1" applyProtection="1">
      <alignment horizontal="right" shrinkToFit="1"/>
    </xf>
    <xf numFmtId="0" fontId="6"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vertical="center"/>
    </xf>
    <xf numFmtId="0" fontId="4" fillId="0" borderId="11" xfId="0" applyFont="1" applyBorder="1" applyAlignment="1" applyProtection="1">
      <alignment vertical="center" shrinkToFit="1"/>
    </xf>
    <xf numFmtId="177" fontId="4" fillId="0" borderId="0" xfId="0" applyNumberFormat="1" applyFont="1" applyBorder="1" applyAlignment="1" applyProtection="1">
      <alignment horizontal="right" wrapText="1"/>
    </xf>
    <xf numFmtId="0" fontId="4" fillId="0" borderId="0" xfId="0" applyFont="1" applyFill="1" applyAlignment="1" applyProtection="1">
      <alignment horizontal="left" vertical="center"/>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6" fillId="0" borderId="4" xfId="0" applyFont="1" applyFill="1" applyBorder="1" applyAlignment="1" applyProtection="1">
      <alignment horizontal="right" wrapText="1"/>
    </xf>
    <xf numFmtId="0" fontId="25" fillId="0" borderId="1" xfId="0" applyFont="1" applyBorder="1" applyAlignment="1" applyProtection="1">
      <alignment vertical="center"/>
    </xf>
    <xf numFmtId="0" fontId="13" fillId="0" borderId="2"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2" xfId="0" applyFont="1" applyBorder="1" applyAlignment="1" applyProtection="1">
      <alignment vertical="center"/>
    </xf>
    <xf numFmtId="0" fontId="13" fillId="0" borderId="56" xfId="0" applyFont="1" applyBorder="1" applyAlignment="1" applyProtection="1">
      <alignment vertical="center"/>
    </xf>
    <xf numFmtId="0" fontId="13" fillId="0" borderId="56" xfId="0" applyFont="1" applyBorder="1" applyAlignment="1" applyProtection="1">
      <alignment vertical="center" shrinkToFit="1"/>
    </xf>
    <xf numFmtId="0" fontId="4" fillId="0" borderId="0" xfId="0" applyFont="1" applyAlignment="1" applyProtection="1">
      <alignment horizontal="right" vertical="center"/>
    </xf>
    <xf numFmtId="40" fontId="4" fillId="0" borderId="63" xfId="1" applyNumberFormat="1" applyFont="1" applyBorder="1" applyAlignment="1" applyProtection="1">
      <alignment horizontal="right" vertical="center" shrinkToFit="1"/>
    </xf>
    <xf numFmtId="0" fontId="4" fillId="2" borderId="0" xfId="0" applyFont="1" applyFill="1" applyBorder="1" applyAlignment="1" applyProtection="1">
      <alignment horizontal="center" vertical="center" shrinkToFit="1"/>
      <protection locked="0"/>
    </xf>
    <xf numFmtId="0" fontId="6" fillId="0" borderId="0" xfId="1" applyNumberFormat="1" applyFont="1" applyBorder="1" applyAlignment="1" applyProtection="1">
      <alignment horizontal="right" vertical="center"/>
    </xf>
    <xf numFmtId="0" fontId="4" fillId="0" borderId="5" xfId="0" applyFont="1" applyBorder="1" applyAlignment="1" applyProtection="1">
      <alignment horizontal="justify" vertical="center" wrapText="1"/>
    </xf>
    <xf numFmtId="178" fontId="6" fillId="2" borderId="1" xfId="0" applyNumberFormat="1" applyFont="1" applyFill="1" applyBorder="1" applyAlignment="1" applyProtection="1">
      <alignment vertical="center" wrapText="1"/>
      <protection locked="0"/>
    </xf>
    <xf numFmtId="178" fontId="6" fillId="2" borderId="3" xfId="0" applyNumberFormat="1" applyFont="1" applyFill="1" applyBorder="1" applyAlignment="1" applyProtection="1">
      <alignment vertical="center" wrapText="1"/>
      <protection locked="0"/>
    </xf>
    <xf numFmtId="0" fontId="13" fillId="0" borderId="53"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176" fontId="4" fillId="0" borderId="6" xfId="0" applyNumberFormat="1" applyFont="1" applyBorder="1" applyAlignment="1" applyProtection="1">
      <alignment horizontal="right" vertical="center" shrinkToFit="1"/>
    </xf>
    <xf numFmtId="176" fontId="4" fillId="0" borderId="7" xfId="0" applyNumberFormat="1" applyFont="1" applyBorder="1" applyAlignment="1" applyProtection="1">
      <alignment horizontal="right" vertical="center" shrinkToFit="1"/>
    </xf>
    <xf numFmtId="176" fontId="4" fillId="0" borderId="8" xfId="0" applyNumberFormat="1" applyFont="1" applyBorder="1" applyAlignment="1" applyProtection="1">
      <alignment horizontal="right" vertical="center" shrinkToFit="1"/>
    </xf>
    <xf numFmtId="177" fontId="4" fillId="0" borderId="6" xfId="0" applyNumberFormat="1" applyFont="1" applyFill="1" applyBorder="1" applyAlignment="1" applyProtection="1">
      <alignment horizontal="right" vertical="center" shrinkToFit="1"/>
    </xf>
    <xf numFmtId="177" fontId="4" fillId="0" borderId="7" xfId="0" applyNumberFormat="1" applyFont="1" applyFill="1" applyBorder="1" applyAlignment="1" applyProtection="1">
      <alignment horizontal="right" vertical="center" shrinkToFit="1"/>
    </xf>
    <xf numFmtId="177" fontId="4" fillId="0" borderId="8" xfId="0" applyNumberFormat="1" applyFont="1" applyFill="1" applyBorder="1" applyAlignment="1" applyProtection="1">
      <alignment horizontal="right" vertical="center" shrinkToFit="1"/>
    </xf>
    <xf numFmtId="0" fontId="13" fillId="0" borderId="30" xfId="0" applyFont="1" applyBorder="1" applyAlignment="1" applyProtection="1">
      <alignment horizontal="left" vertical="center" shrinkToFit="1"/>
      <protection locked="0"/>
    </xf>
    <xf numFmtId="0" fontId="13" fillId="0" borderId="46" xfId="0" applyFont="1" applyBorder="1" applyAlignment="1" applyProtection="1">
      <alignment horizontal="left" vertical="center" shrinkToFit="1"/>
      <protection locked="0"/>
    </xf>
    <xf numFmtId="182" fontId="13" fillId="0" borderId="46" xfId="0" applyNumberFormat="1" applyFont="1" applyBorder="1" applyAlignment="1" applyProtection="1">
      <alignment horizontal="right" vertical="center" shrinkToFit="1"/>
      <protection locked="0"/>
    </xf>
    <xf numFmtId="0" fontId="13" fillId="0" borderId="50"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182" fontId="13" fillId="0" borderId="5" xfId="0" applyNumberFormat="1" applyFont="1" applyBorder="1" applyAlignment="1" applyProtection="1">
      <alignment horizontal="right" vertical="center"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6" fillId="2" borderId="35" xfId="0" applyFont="1" applyFill="1" applyBorder="1" applyAlignment="1" applyProtection="1">
      <alignment vertical="center" wrapText="1"/>
      <protection locked="0"/>
    </xf>
    <xf numFmtId="0" fontId="6" fillId="2" borderId="56" xfId="0" applyFont="1" applyFill="1" applyBorder="1" applyAlignment="1" applyProtection="1">
      <alignment vertical="center" wrapText="1"/>
      <protection locked="0"/>
    </xf>
    <xf numFmtId="0" fontId="4" fillId="0" borderId="5" xfId="0" applyFont="1" applyBorder="1" applyAlignment="1" applyProtection="1">
      <alignment vertical="center" wrapText="1"/>
    </xf>
    <xf numFmtId="0" fontId="4" fillId="0" borderId="1" xfId="0" applyFont="1" applyBorder="1" applyAlignment="1" applyProtection="1">
      <alignment vertical="center" shrinkToFit="1"/>
    </xf>
    <xf numFmtId="0" fontId="4" fillId="0" borderId="3" xfId="0" applyFont="1" applyBorder="1" applyAlignment="1" applyProtection="1">
      <alignment vertical="center" shrinkToFit="1"/>
    </xf>
    <xf numFmtId="0" fontId="6" fillId="2" borderId="59" xfId="0" applyFont="1" applyFill="1" applyBorder="1" applyAlignment="1" applyProtection="1">
      <alignment vertical="center" wrapText="1"/>
      <protection locked="0"/>
    </xf>
    <xf numFmtId="0" fontId="6" fillId="2" borderId="60" xfId="0" applyFont="1" applyFill="1" applyBorder="1" applyAlignment="1" applyProtection="1">
      <alignment vertical="center" wrapText="1"/>
      <protection locked="0"/>
    </xf>
    <xf numFmtId="0" fontId="13" fillId="0" borderId="51" xfId="0" applyFont="1" applyBorder="1" applyAlignment="1" applyProtection="1">
      <alignment horizontal="left" vertical="center" shrinkToFit="1"/>
      <protection locked="0"/>
    </xf>
    <xf numFmtId="0" fontId="13" fillId="0" borderId="52" xfId="0" applyFont="1" applyBorder="1" applyAlignment="1" applyProtection="1">
      <alignment horizontal="left" vertical="center" shrinkToFit="1"/>
      <protection locked="0"/>
    </xf>
    <xf numFmtId="182" fontId="13" fillId="0" borderId="52" xfId="0" applyNumberFormat="1" applyFont="1" applyBorder="1" applyAlignment="1" applyProtection="1">
      <alignment horizontal="right" vertical="center" shrinkToFit="1"/>
      <protection locked="0"/>
    </xf>
    <xf numFmtId="0" fontId="13" fillId="0" borderId="8" xfId="0" applyFont="1" applyBorder="1" applyAlignment="1" applyProtection="1">
      <alignment horizontal="center" vertical="center"/>
    </xf>
    <xf numFmtId="0" fontId="13" fillId="0" borderId="26" xfId="0" applyFont="1" applyBorder="1" applyAlignment="1" applyProtection="1">
      <alignment horizontal="center" vertical="center" shrinkToFit="1"/>
    </xf>
    <xf numFmtId="0" fontId="13" fillId="0" borderId="24" xfId="0" applyFont="1" applyBorder="1" applyAlignment="1" applyProtection="1">
      <alignment horizontal="center" vertical="center" shrinkToFit="1"/>
    </xf>
    <xf numFmtId="0" fontId="24" fillId="0" borderId="11" xfId="0" applyFont="1" applyBorder="1" applyAlignment="1" applyProtection="1">
      <alignment horizontal="left" vertical="center" wrapText="1"/>
    </xf>
    <xf numFmtId="0" fontId="24" fillId="0" borderId="39"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13" fillId="0" borderId="10"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4" fillId="0" borderId="0" xfId="0" applyFont="1" applyFill="1" applyAlignment="1" applyProtection="1">
      <alignment horizontal="left" vertical="center" shrinkToFit="1"/>
    </xf>
    <xf numFmtId="0" fontId="4" fillId="2" borderId="0" xfId="0" applyFont="1" applyFill="1" applyAlignment="1" applyProtection="1">
      <alignment horizontal="left" vertical="center" wrapText="1"/>
      <protection locked="0"/>
    </xf>
    <xf numFmtId="0" fontId="16" fillId="0" borderId="5" xfId="0" applyFont="1" applyBorder="1" applyAlignment="1" applyProtection="1">
      <alignment horizontal="justify" vertical="center" wrapText="1"/>
    </xf>
    <xf numFmtId="178" fontId="6" fillId="5" borderId="1" xfId="0" applyNumberFormat="1" applyFont="1" applyFill="1" applyBorder="1" applyAlignment="1" applyProtection="1">
      <alignment vertical="center" wrapText="1"/>
      <protection locked="0"/>
    </xf>
    <xf numFmtId="178" fontId="6" fillId="5" borderId="3" xfId="0" applyNumberFormat="1"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xf>
    <xf numFmtId="0" fontId="4" fillId="0" borderId="3" xfId="0" applyFont="1" applyBorder="1" applyAlignment="1" applyProtection="1">
      <alignment horizontal="justify" vertical="center" wrapText="1"/>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178" fontId="6" fillId="2" borderId="31" xfId="0" applyNumberFormat="1" applyFont="1" applyFill="1" applyBorder="1" applyAlignment="1" applyProtection="1">
      <alignment vertical="center" wrapText="1"/>
      <protection locked="0"/>
    </xf>
    <xf numFmtId="178" fontId="6" fillId="2" borderId="61" xfId="0" applyNumberFormat="1" applyFont="1" applyFill="1" applyBorder="1" applyAlignment="1" applyProtection="1">
      <alignment vertical="center" wrapText="1"/>
      <protection locked="0"/>
    </xf>
    <xf numFmtId="0" fontId="6" fillId="0" borderId="5" xfId="0" applyFont="1" applyBorder="1" applyAlignment="1" applyProtection="1">
      <alignment horizontal="center" vertical="center"/>
    </xf>
    <xf numFmtId="0" fontId="13" fillId="0" borderId="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textRotation="255" wrapText="1"/>
    </xf>
    <xf numFmtId="0" fontId="4" fillId="0" borderId="7" xfId="0" applyFont="1" applyBorder="1" applyAlignment="1" applyProtection="1">
      <alignment horizontal="center" vertical="center" textRotation="255" wrapText="1"/>
    </xf>
    <xf numFmtId="0" fontId="4" fillId="0" borderId="8" xfId="0" applyFont="1" applyBorder="1" applyAlignment="1" applyProtection="1">
      <alignment horizontal="center" vertical="center" textRotation="255"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6" xfId="0" applyNumberFormat="1" applyFont="1" applyFill="1" applyBorder="1" applyAlignment="1" applyProtection="1">
      <alignment horizontal="right" vertical="center" shrinkToFit="1"/>
    </xf>
    <xf numFmtId="0" fontId="4" fillId="0" borderId="7" xfId="0" applyNumberFormat="1" applyFont="1" applyFill="1" applyBorder="1" applyAlignment="1" applyProtection="1">
      <alignment horizontal="right" vertical="center" shrinkToFit="1"/>
    </xf>
    <xf numFmtId="0" fontId="4" fillId="0" borderId="8" xfId="0" applyNumberFormat="1" applyFont="1" applyFill="1" applyBorder="1" applyAlignment="1" applyProtection="1">
      <alignment horizontal="right" vertical="center" shrinkToFit="1"/>
    </xf>
    <xf numFmtId="0" fontId="4" fillId="0" borderId="6" xfId="0"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6" fillId="2" borderId="57" xfId="0" applyFont="1" applyFill="1" applyBorder="1" applyAlignment="1" applyProtection="1">
      <alignment vertical="center" wrapText="1"/>
      <protection locked="0"/>
    </xf>
    <xf numFmtId="0" fontId="6" fillId="2" borderId="58" xfId="0" applyFont="1" applyFill="1" applyBorder="1" applyAlignment="1" applyProtection="1">
      <alignment vertical="center" wrapText="1"/>
      <protection locked="0"/>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176" fontId="4" fillId="0" borderId="40" xfId="0" applyNumberFormat="1" applyFont="1" applyBorder="1" applyAlignment="1" applyProtection="1">
      <alignment horizontal="center" shrinkToFit="1"/>
    </xf>
    <xf numFmtId="176" fontId="4" fillId="0" borderId="4" xfId="0" applyNumberFormat="1" applyFont="1" applyBorder="1" applyAlignment="1" applyProtection="1">
      <alignment horizontal="center" shrinkToFit="1"/>
    </xf>
    <xf numFmtId="176" fontId="4" fillId="0" borderId="41" xfId="0" applyNumberFormat="1" applyFont="1" applyBorder="1" applyAlignment="1" applyProtection="1">
      <alignment horizontal="center" shrinkToFit="1"/>
    </xf>
    <xf numFmtId="0" fontId="4" fillId="0" borderId="25"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 xfId="0" applyFont="1" applyBorder="1" applyAlignment="1" applyProtection="1">
      <alignment vertical="center" shrinkToFit="1"/>
    </xf>
    <xf numFmtId="0" fontId="16" fillId="0" borderId="10" xfId="0" applyFont="1" applyBorder="1" applyAlignment="1" applyProtection="1">
      <alignment horizontal="left" vertical="center" wrapText="1" shrinkToFit="1"/>
    </xf>
    <xf numFmtId="0" fontId="16" fillId="0" borderId="39" xfId="0" applyFont="1" applyBorder="1" applyAlignment="1" applyProtection="1">
      <alignment horizontal="left" vertical="center" wrapText="1" shrinkToFit="1"/>
    </xf>
    <xf numFmtId="0" fontId="16" fillId="0" borderId="40" xfId="0" applyFont="1" applyBorder="1" applyAlignment="1" applyProtection="1">
      <alignment horizontal="left" vertical="center" wrapText="1" shrinkToFit="1"/>
    </xf>
    <xf numFmtId="0" fontId="16" fillId="0" borderId="41" xfId="0" applyFont="1" applyBorder="1" applyAlignment="1" applyProtection="1">
      <alignment horizontal="left" vertical="center" wrapText="1" shrinkToFit="1"/>
    </xf>
    <xf numFmtId="0" fontId="4" fillId="2" borderId="1"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0" borderId="10"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39" xfId="0" applyFont="1" applyBorder="1" applyAlignment="1" applyProtection="1">
      <alignment vertical="center" shrinkToFi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6" fillId="0" borderId="36" xfId="0" applyFont="1" applyBorder="1" applyProtection="1">
      <alignment vertical="center"/>
      <protection locked="0"/>
    </xf>
    <xf numFmtId="0" fontId="6" fillId="0" borderId="37" xfId="0" applyFont="1" applyBorder="1" applyProtection="1">
      <alignment vertical="center"/>
      <protection locked="0"/>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4" fillId="0" borderId="6" xfId="0" applyFont="1" applyFill="1" applyBorder="1" applyAlignment="1" applyProtection="1">
      <alignment horizontal="center" shrinkToFit="1"/>
    </xf>
    <xf numFmtId="0" fontId="4" fillId="0" borderId="8" xfId="0" applyFont="1" applyFill="1" applyBorder="1" applyAlignment="1" applyProtection="1">
      <alignment horizontal="center" shrinkToFit="1"/>
    </xf>
    <xf numFmtId="176" fontId="4" fillId="0" borderId="25" xfId="0" applyNumberFormat="1" applyFont="1" applyFill="1" applyBorder="1" applyAlignment="1" applyProtection="1">
      <alignment horizontal="center" shrinkToFit="1"/>
    </xf>
    <xf numFmtId="176" fontId="4" fillId="0" borderId="29" xfId="0" applyNumberFormat="1" applyFont="1" applyFill="1" applyBorder="1" applyAlignment="1" applyProtection="1">
      <alignment horizontal="center" shrinkToFit="1"/>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9" fillId="0" borderId="6"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9"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4" fillId="0" borderId="5" xfId="0" applyFont="1" applyBorder="1" applyAlignment="1" applyProtection="1">
      <alignment horizontal="center" vertical="center" textRotation="255" wrapText="1"/>
    </xf>
    <xf numFmtId="0" fontId="4" fillId="0" borderId="5" xfId="0" applyFont="1" applyBorder="1" applyAlignment="1" applyProtection="1">
      <alignment vertical="center" shrinkToFit="1"/>
    </xf>
    <xf numFmtId="0" fontId="9" fillId="0" borderId="5" xfId="0" applyFont="1" applyBorder="1" applyAlignment="1" applyProtection="1">
      <alignment horizontal="justify" vertical="center" wrapText="1"/>
    </xf>
    <xf numFmtId="0" fontId="14" fillId="0" borderId="6"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3" fillId="0" borderId="1" xfId="0" applyFont="1" applyBorder="1" applyAlignment="1" applyProtection="1">
      <alignment horizontal="left" vertical="center" shrinkToFit="1"/>
    </xf>
    <xf numFmtId="0" fontId="13" fillId="0" borderId="2" xfId="0" applyFont="1" applyBorder="1" applyAlignment="1" applyProtection="1">
      <alignment horizontal="left" vertical="center" shrinkToFit="1"/>
    </xf>
    <xf numFmtId="0" fontId="13" fillId="0" borderId="56" xfId="0" applyFont="1" applyBorder="1" applyAlignment="1" applyProtection="1">
      <alignment horizontal="left" vertical="center" shrinkToFi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wrapText="1"/>
    </xf>
    <xf numFmtId="0" fontId="6" fillId="0" borderId="11" xfId="0" applyFont="1" applyBorder="1" applyAlignment="1" applyProtection="1">
      <alignment horizontal="left" wrapText="1"/>
    </xf>
    <xf numFmtId="0" fontId="6" fillId="0" borderId="39" xfId="0" applyFont="1" applyBorder="1" applyAlignment="1" applyProtection="1">
      <alignment horizontal="left" wrapText="1"/>
    </xf>
    <xf numFmtId="0" fontId="6" fillId="0" borderId="4" xfId="0" applyFont="1" applyBorder="1" applyAlignment="1" applyProtection="1">
      <alignment horizontal="left" wrapText="1"/>
    </xf>
    <xf numFmtId="0" fontId="6" fillId="0" borderId="41" xfId="0" applyFont="1" applyBorder="1" applyAlignment="1" applyProtection="1">
      <alignment horizontal="left" wrapText="1"/>
    </xf>
    <xf numFmtId="0" fontId="6" fillId="0" borderId="1" xfId="0" applyFont="1" applyBorder="1" applyAlignment="1" applyProtection="1">
      <alignment horizontal="center" vertical="center" wrapText="1"/>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2" name="テキスト ボックス 1"/>
        <xdr:cNvSpPr txBox="1"/>
      </xdr:nvSpPr>
      <xdr:spPr>
        <a:xfrm>
          <a:off x="10695101" y="1459504"/>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3" name="テキスト ボックス 2"/>
        <xdr:cNvSpPr txBox="1"/>
      </xdr:nvSpPr>
      <xdr:spPr>
        <a:xfrm>
          <a:off x="10578562" y="6056406"/>
          <a:ext cx="3212891" cy="126503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4" name="直線矢印コネクタ 3"/>
        <xdr:cNvCxnSpPr/>
      </xdr:nvCxnSpPr>
      <xdr:spPr bwMode="auto">
        <a:xfrm flipH="1" flipV="1">
          <a:off x="10221633" y="934570"/>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5" name="直線矢印コネクタ 4"/>
        <xdr:cNvCxnSpPr/>
      </xdr:nvCxnSpPr>
      <xdr:spPr bwMode="auto">
        <a:xfrm flipH="1">
          <a:off x="9967635" y="7303994"/>
          <a:ext cx="628274" cy="330948"/>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6" name="テキスト ボックス 5"/>
        <xdr:cNvSpPr txBox="1"/>
      </xdr:nvSpPr>
      <xdr:spPr>
        <a:xfrm>
          <a:off x="10642807" y="8850905"/>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7" name="直線矢印コネクタ 6"/>
        <xdr:cNvCxnSpPr/>
      </xdr:nvCxnSpPr>
      <xdr:spPr bwMode="auto">
        <a:xfrm flipH="1" flipV="1">
          <a:off x="10169339" y="8325971"/>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8" name="テキスト ボックス 7"/>
        <xdr:cNvSpPr txBox="1"/>
      </xdr:nvSpPr>
      <xdr:spPr>
        <a:xfrm>
          <a:off x="10568102" y="13726585"/>
          <a:ext cx="3081411"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9" name="直線矢印コネクタ 8"/>
        <xdr:cNvCxnSpPr/>
      </xdr:nvCxnSpPr>
      <xdr:spPr bwMode="auto">
        <a:xfrm flipH="1" flipV="1">
          <a:off x="10364322" y="13385428"/>
          <a:ext cx="216646" cy="358586"/>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0" name="テキスト ボックス 9">
          <a:hlinkClick xmlns:r="http://schemas.openxmlformats.org/officeDocument/2006/relationships" r:id="rId1"/>
        </xdr:cNvPr>
        <xdr:cNvSpPr txBox="1"/>
      </xdr:nvSpPr>
      <xdr:spPr>
        <a:xfrm>
          <a:off x="11196750" y="16546731"/>
          <a:ext cx="3081411" cy="1373238"/>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1" name="直線矢印コネクタ 10"/>
        <xdr:cNvCxnSpPr/>
      </xdr:nvCxnSpPr>
      <xdr:spPr bwMode="auto">
        <a:xfrm flipH="1" flipV="1">
          <a:off x="10992970" y="16205573"/>
          <a:ext cx="216646" cy="35858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2" name="テキスト ボックス 11"/>
        <xdr:cNvSpPr txBox="1"/>
      </xdr:nvSpPr>
      <xdr:spPr>
        <a:xfrm>
          <a:off x="9920401" y="18343035"/>
          <a:ext cx="2606282" cy="518707"/>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3" name="直線矢印コネクタ 12"/>
        <xdr:cNvCxnSpPr/>
      </xdr:nvCxnSpPr>
      <xdr:spPr bwMode="auto">
        <a:xfrm flipH="1" flipV="1">
          <a:off x="9716621" y="17998142"/>
          <a:ext cx="216646" cy="362321"/>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14" name="テキスト ボックス 13"/>
        <xdr:cNvSpPr txBox="1"/>
      </xdr:nvSpPr>
      <xdr:spPr>
        <a:xfrm>
          <a:off x="7093531" y="21299520"/>
          <a:ext cx="3562143" cy="12844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https://ghg-santeikohyo.env.go.jp/calc</a:t>
          </a:r>
          <a:r>
            <a:rPr lang="en-US" altLang="ja-JP" sz="1200" b="0">
              <a:solidFill>
                <a:sysClr val="windowText" lastClr="000000"/>
              </a:solidFill>
              <a:latin typeface="Meiryo UI" panose="020B0604030504040204" pitchFamily="50" charset="-128"/>
              <a:ea typeface="Meiryo UI" panose="020B0604030504040204" pitchFamily="50" charset="-128"/>
            </a:rPr>
            <a:t> </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376891</xdr:colOff>
      <xdr:row>0</xdr:row>
      <xdr:rowOff>133350</xdr:rowOff>
    </xdr:from>
    <xdr:to>
      <xdr:col>19</xdr:col>
      <xdr:colOff>610034</xdr:colOff>
      <xdr:row>2</xdr:row>
      <xdr:rowOff>185109</xdr:rowOff>
    </xdr:to>
    <xdr:sp macro="" textlink="">
      <xdr:nvSpPr>
        <xdr:cNvPr id="15" name="テキスト ボックス 14"/>
        <xdr:cNvSpPr txBox="1"/>
      </xdr:nvSpPr>
      <xdr:spPr>
        <a:xfrm>
          <a:off x="7025341" y="13335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tabSelected="1" view="pageBreakPreview" topLeftCell="A97" zoomScale="70" zoomScaleNormal="75" zoomScaleSheetLayoutView="70" workbookViewId="0">
      <pane xSplit="5" topLeftCell="F1" activePane="topRight" state="frozenSplit"/>
      <selection pane="topRight" activeCell="B105" sqref="B105:M106"/>
    </sheetView>
  </sheetViews>
  <sheetFormatPr defaultColWidth="9" defaultRowHeight="16.5"/>
  <cols>
    <col min="1" max="1" width="2.90625" style="15" customWidth="1"/>
    <col min="2" max="2" width="8.08984375" style="15" customWidth="1"/>
    <col min="3" max="3" width="2.08984375" style="15" customWidth="1"/>
    <col min="4" max="4" width="5.1796875" style="15" customWidth="1"/>
    <col min="5" max="5" width="9.54296875" style="15" customWidth="1"/>
    <col min="6" max="6" width="9.36328125" style="15" customWidth="1"/>
    <col min="7" max="7" width="5.7265625" style="15" customWidth="1"/>
    <col min="8" max="9" width="9.36328125" style="15" customWidth="1"/>
    <col min="10" max="10" width="5.7265625" style="15" customWidth="1"/>
    <col min="11" max="11" width="9.08984375" style="15" customWidth="1"/>
    <col min="12" max="13" width="9.36328125" style="15" customWidth="1"/>
    <col min="14" max="14" width="6.36328125" style="6" customWidth="1"/>
    <col min="15" max="15" width="6.6328125" style="6" customWidth="1"/>
    <col min="16" max="16" width="7.08984375" style="6" customWidth="1"/>
    <col min="17" max="17" width="8.6328125" style="7" customWidth="1"/>
    <col min="18" max="18" width="6.6328125" style="6" customWidth="1"/>
    <col min="19" max="19" width="8.08984375" style="6" customWidth="1"/>
    <col min="20" max="20" width="9.6328125" style="7" customWidth="1"/>
    <col min="21" max="23" width="9" style="6"/>
    <col min="24" max="24" width="9.26953125" style="6" hidden="1" customWidth="1"/>
    <col min="25" max="25" width="10.453125" style="6" hidden="1" customWidth="1"/>
    <col min="26" max="26" width="9.7265625" style="6" hidden="1" customWidth="1"/>
    <col min="27" max="27" width="14" style="6" hidden="1" customWidth="1"/>
    <col min="28" max="30" width="9" style="6"/>
    <col min="31" max="16384" width="9" style="15"/>
  </cols>
  <sheetData>
    <row r="1" spans="1:27" ht="18" customHeight="1">
      <c r="A1" s="1"/>
      <c r="B1" s="2" t="s">
        <v>0</v>
      </c>
      <c r="C1" s="2"/>
      <c r="D1" s="2"/>
      <c r="E1" s="2"/>
      <c r="F1" s="2"/>
      <c r="G1" s="3"/>
      <c r="H1" s="3"/>
      <c r="I1" s="3"/>
      <c r="J1" s="3"/>
      <c r="K1" s="3"/>
      <c r="L1" s="4"/>
      <c r="M1" s="4"/>
      <c r="N1" s="5"/>
    </row>
    <row r="2" spans="1:27" ht="15" customHeight="1">
      <c r="A2" s="8"/>
      <c r="B2" s="8"/>
      <c r="C2" s="8"/>
      <c r="D2" s="8"/>
      <c r="E2" s="8"/>
      <c r="F2" s="8"/>
      <c r="G2" s="9"/>
      <c r="H2" s="9"/>
      <c r="I2" s="9"/>
      <c r="J2" s="9"/>
      <c r="K2" s="9"/>
      <c r="L2" s="4"/>
      <c r="M2" s="4"/>
      <c r="N2" s="10"/>
      <c r="O2" s="11"/>
    </row>
    <row r="3" spans="1:27" ht="15" customHeight="1">
      <c r="A3" s="8"/>
      <c r="B3" s="12" t="s">
        <v>1</v>
      </c>
      <c r="C3" s="197"/>
      <c r="D3" s="14" t="s">
        <v>2</v>
      </c>
      <c r="F3" s="12" t="s">
        <v>3</v>
      </c>
      <c r="G3" s="375"/>
      <c r="H3" s="376"/>
      <c r="I3" s="376"/>
      <c r="J3" s="376"/>
      <c r="K3" s="376"/>
      <c r="L3" s="377"/>
      <c r="M3" s="4"/>
      <c r="N3" s="10"/>
      <c r="O3" s="16"/>
    </row>
    <row r="4" spans="1:27" ht="15" customHeight="1">
      <c r="A4" s="17"/>
      <c r="B4" s="18"/>
      <c r="C4" s="19"/>
      <c r="D4" s="19"/>
      <c r="E4" s="17"/>
      <c r="F4" s="19"/>
      <c r="G4" s="20"/>
      <c r="H4" s="20"/>
      <c r="I4" s="20"/>
      <c r="J4" s="20"/>
      <c r="K4" s="20"/>
      <c r="L4" s="21"/>
      <c r="M4" s="21"/>
      <c r="N4" s="10"/>
      <c r="O4" s="16"/>
    </row>
    <row r="5" spans="1:27" ht="18" customHeight="1">
      <c r="A5" s="251" t="s">
        <v>4</v>
      </c>
      <c r="B5" s="251"/>
      <c r="C5" s="251"/>
      <c r="D5" s="251"/>
      <c r="E5" s="251"/>
      <c r="F5" s="251" t="s">
        <v>5</v>
      </c>
      <c r="G5" s="251"/>
      <c r="H5" s="251"/>
      <c r="I5" s="339" t="s">
        <v>6</v>
      </c>
      <c r="J5" s="339"/>
      <c r="K5" s="339"/>
      <c r="L5" s="281" t="s">
        <v>7</v>
      </c>
      <c r="M5" s="281" t="s">
        <v>8</v>
      </c>
      <c r="N5" s="22"/>
      <c r="O5" s="319" t="s">
        <v>9</v>
      </c>
      <c r="P5" s="318" t="s">
        <v>10</v>
      </c>
      <c r="Q5" s="318"/>
      <c r="R5" s="319" t="s">
        <v>9</v>
      </c>
      <c r="S5" s="318" t="s">
        <v>11</v>
      </c>
      <c r="T5" s="318"/>
      <c r="X5" s="318" t="s">
        <v>10</v>
      </c>
      <c r="Y5" s="318"/>
      <c r="Z5" s="318" t="s">
        <v>11</v>
      </c>
      <c r="AA5" s="318"/>
    </row>
    <row r="6" spans="1:27" ht="15" customHeight="1">
      <c r="A6" s="251"/>
      <c r="B6" s="251"/>
      <c r="C6" s="251"/>
      <c r="D6" s="251"/>
      <c r="E6" s="251"/>
      <c r="F6" s="23" t="s">
        <v>12</v>
      </c>
      <c r="G6" s="251" t="s">
        <v>13</v>
      </c>
      <c r="H6" s="23" t="s">
        <v>14</v>
      </c>
      <c r="I6" s="23" t="s">
        <v>12</v>
      </c>
      <c r="J6" s="251" t="s">
        <v>13</v>
      </c>
      <c r="K6" s="23" t="s">
        <v>14</v>
      </c>
      <c r="L6" s="282"/>
      <c r="M6" s="282"/>
      <c r="N6" s="22"/>
      <c r="O6" s="320"/>
      <c r="P6" s="24" t="s">
        <v>12</v>
      </c>
      <c r="Q6" s="322" t="s">
        <v>15</v>
      </c>
      <c r="R6" s="320"/>
      <c r="S6" s="319" t="s">
        <v>12</v>
      </c>
      <c r="T6" s="323" t="s">
        <v>13</v>
      </c>
      <c r="X6" s="24" t="s">
        <v>12</v>
      </c>
      <c r="Y6" s="374" t="s">
        <v>15</v>
      </c>
      <c r="Z6" s="319" t="s">
        <v>12</v>
      </c>
      <c r="AA6" s="319" t="s">
        <v>13</v>
      </c>
    </row>
    <row r="7" spans="1:27" ht="15" customHeight="1">
      <c r="A7" s="251"/>
      <c r="B7" s="251"/>
      <c r="C7" s="251"/>
      <c r="D7" s="251"/>
      <c r="E7" s="251"/>
      <c r="F7" s="25" t="s">
        <v>16</v>
      </c>
      <c r="G7" s="251"/>
      <c r="H7" s="25" t="s">
        <v>17</v>
      </c>
      <c r="I7" s="25" t="s">
        <v>18</v>
      </c>
      <c r="J7" s="251"/>
      <c r="K7" s="25" t="s">
        <v>19</v>
      </c>
      <c r="L7" s="26" t="s">
        <v>20</v>
      </c>
      <c r="M7" s="26" t="s">
        <v>21</v>
      </c>
      <c r="N7" s="22"/>
      <c r="O7" s="321"/>
      <c r="P7" s="27" t="s">
        <v>22</v>
      </c>
      <c r="Q7" s="322"/>
      <c r="R7" s="321"/>
      <c r="S7" s="321"/>
      <c r="T7" s="324"/>
      <c r="X7" s="27" t="s">
        <v>22</v>
      </c>
      <c r="Y7" s="374"/>
      <c r="Z7" s="321"/>
      <c r="AA7" s="321"/>
    </row>
    <row r="8" spans="1:27" ht="15" customHeight="1">
      <c r="A8" s="360" t="s">
        <v>23</v>
      </c>
      <c r="B8" s="228" t="s">
        <v>24</v>
      </c>
      <c r="C8" s="308"/>
      <c r="D8" s="308"/>
      <c r="E8" s="229"/>
      <c r="F8" s="28"/>
      <c r="G8" s="29" t="s">
        <v>25</v>
      </c>
      <c r="H8" s="30" t="str">
        <f t="shared" ref="H8:H36" si="0">IF(F8="","",F8*P8)</f>
        <v/>
      </c>
      <c r="I8" s="31"/>
      <c r="J8" s="29" t="s">
        <v>25</v>
      </c>
      <c r="K8" s="32" t="str">
        <f t="shared" ref="K8:K34" si="1">IF(I8="","",I8*P8)</f>
        <v/>
      </c>
      <c r="L8" s="32" t="str">
        <f>IF(F8="",IF(I8="","",-(I8*P8)),(F8-I8)*P8)</f>
        <v/>
      </c>
      <c r="M8" s="33" t="str">
        <f t="shared" ref="M8:M34" si="2">IF(L8="","",L8*S8*44/12)</f>
        <v/>
      </c>
      <c r="N8" s="34"/>
      <c r="O8" s="35" t="str">
        <f>IF(P8=$X$8,"","○")</f>
        <v/>
      </c>
      <c r="P8" s="36">
        <v>38.299999999999997</v>
      </c>
      <c r="Q8" s="37" t="s">
        <v>26</v>
      </c>
      <c r="R8" s="38" t="str">
        <f>IF(S8=$Z$8,"","○")</f>
        <v/>
      </c>
      <c r="S8" s="39">
        <v>1.9E-2</v>
      </c>
      <c r="T8" s="40" t="s">
        <v>27</v>
      </c>
      <c r="X8" s="41">
        <v>38.299999999999997</v>
      </c>
      <c r="Y8" s="42" t="s">
        <v>26</v>
      </c>
      <c r="Z8" s="43">
        <v>1.9E-2</v>
      </c>
      <c r="AA8" s="44" t="s">
        <v>28</v>
      </c>
    </row>
    <row r="9" spans="1:27" ht="15" customHeight="1">
      <c r="A9" s="360"/>
      <c r="B9" s="228" t="s">
        <v>29</v>
      </c>
      <c r="C9" s="308"/>
      <c r="D9" s="308"/>
      <c r="E9" s="229"/>
      <c r="F9" s="28"/>
      <c r="G9" s="29" t="s">
        <v>25</v>
      </c>
      <c r="H9" s="30" t="str">
        <f t="shared" si="0"/>
        <v/>
      </c>
      <c r="I9" s="31"/>
      <c r="J9" s="29" t="s">
        <v>25</v>
      </c>
      <c r="K9" s="32" t="str">
        <f>IF(I9="","",I9*P9)</f>
        <v/>
      </c>
      <c r="L9" s="32" t="str">
        <f t="shared" ref="L9:L34" si="3">IF(F9="",IF(I9="","",-(I9*P9)),(F9-I9)*P9)</f>
        <v/>
      </c>
      <c r="M9" s="33" t="str">
        <f t="shared" si="2"/>
        <v/>
      </c>
      <c r="N9" s="34"/>
      <c r="O9" s="35" t="str">
        <f>IF(P9=$X$9,"","○")</f>
        <v/>
      </c>
      <c r="P9" s="36">
        <v>34.799999999999997</v>
      </c>
      <c r="Q9" s="37" t="s">
        <v>26</v>
      </c>
      <c r="R9" s="38" t="str">
        <f>IF(S9=$Z$9,"","○")</f>
        <v/>
      </c>
      <c r="S9" s="36">
        <v>1.83E-2</v>
      </c>
      <c r="T9" s="40" t="s">
        <v>30</v>
      </c>
      <c r="X9" s="41">
        <v>34.799999999999997</v>
      </c>
      <c r="Y9" s="42" t="s">
        <v>26</v>
      </c>
      <c r="Z9" s="41">
        <v>1.83E-2</v>
      </c>
      <c r="AA9" s="44" t="s">
        <v>28</v>
      </c>
    </row>
    <row r="10" spans="1:27" ht="15" customHeight="1">
      <c r="A10" s="360"/>
      <c r="B10" s="228" t="s">
        <v>31</v>
      </c>
      <c r="C10" s="308"/>
      <c r="D10" s="308"/>
      <c r="E10" s="229"/>
      <c r="F10" s="28"/>
      <c r="G10" s="29" t="s">
        <v>25</v>
      </c>
      <c r="H10" s="30" t="str">
        <f t="shared" si="0"/>
        <v/>
      </c>
      <c r="I10" s="31"/>
      <c r="J10" s="29" t="s">
        <v>25</v>
      </c>
      <c r="K10" s="32" t="str">
        <f t="shared" si="1"/>
        <v/>
      </c>
      <c r="L10" s="32" t="str">
        <f t="shared" si="3"/>
        <v/>
      </c>
      <c r="M10" s="33" t="str">
        <f t="shared" si="2"/>
        <v/>
      </c>
      <c r="N10" s="34"/>
      <c r="O10" s="35" t="str">
        <f>IF(P10=$X$10,"","○")</f>
        <v/>
      </c>
      <c r="P10" s="36">
        <v>33.4</v>
      </c>
      <c r="Q10" s="37" t="s">
        <v>26</v>
      </c>
      <c r="R10" s="38" t="str">
        <f>IF(S10=$Z$10,"","○")</f>
        <v/>
      </c>
      <c r="S10" s="36">
        <v>1.8700000000000001E-2</v>
      </c>
      <c r="T10" s="40" t="s">
        <v>30</v>
      </c>
      <c r="X10" s="41">
        <v>33.4</v>
      </c>
      <c r="Y10" s="42" t="s">
        <v>26</v>
      </c>
      <c r="Z10" s="41">
        <v>1.8700000000000001E-2</v>
      </c>
      <c r="AA10" s="44" t="s">
        <v>28</v>
      </c>
    </row>
    <row r="11" spans="1:27" ht="15" customHeight="1">
      <c r="A11" s="360"/>
      <c r="B11" s="228" t="s">
        <v>32</v>
      </c>
      <c r="C11" s="308"/>
      <c r="D11" s="308"/>
      <c r="E11" s="229"/>
      <c r="F11" s="28"/>
      <c r="G11" s="29" t="s">
        <v>25</v>
      </c>
      <c r="H11" s="30" t="str">
        <f>IF(F11="","",F11*P11)</f>
        <v/>
      </c>
      <c r="I11" s="31"/>
      <c r="J11" s="29" t="s">
        <v>25</v>
      </c>
      <c r="K11" s="32" t="str">
        <f t="shared" si="1"/>
        <v/>
      </c>
      <c r="L11" s="32" t="str">
        <f t="shared" si="3"/>
        <v/>
      </c>
      <c r="M11" s="33" t="str">
        <f t="shared" si="2"/>
        <v/>
      </c>
      <c r="N11" s="34"/>
      <c r="O11" s="35" t="str">
        <f>IF(P11=$X$11,"","○")</f>
        <v/>
      </c>
      <c r="P11" s="36">
        <v>33.299999999999997</v>
      </c>
      <c r="Q11" s="37" t="s">
        <v>26</v>
      </c>
      <c r="R11" s="38" t="str">
        <f>IF(S11=$Z$12,"","○")</f>
        <v/>
      </c>
      <c r="S11" s="36">
        <v>1.8599999999999998E-2</v>
      </c>
      <c r="T11" s="40" t="s">
        <v>30</v>
      </c>
      <c r="X11" s="41">
        <v>33.299999999999997</v>
      </c>
      <c r="Y11" s="42" t="s">
        <v>26</v>
      </c>
      <c r="Z11" s="41">
        <v>1.8599999999999998E-2</v>
      </c>
      <c r="AA11" s="44" t="s">
        <v>28</v>
      </c>
    </row>
    <row r="12" spans="1:27" ht="15" customHeight="1">
      <c r="A12" s="360"/>
      <c r="B12" s="228" t="s">
        <v>33</v>
      </c>
      <c r="C12" s="308"/>
      <c r="D12" s="308"/>
      <c r="E12" s="229"/>
      <c r="F12" s="28"/>
      <c r="G12" s="29" t="s">
        <v>25</v>
      </c>
      <c r="H12" s="30" t="str">
        <f t="shared" si="0"/>
        <v/>
      </c>
      <c r="I12" s="31"/>
      <c r="J12" s="29" t="s">
        <v>25</v>
      </c>
      <c r="K12" s="32" t="str">
        <f t="shared" si="1"/>
        <v/>
      </c>
      <c r="L12" s="32" t="str">
        <f t="shared" si="3"/>
        <v/>
      </c>
      <c r="M12" s="33" t="str">
        <f t="shared" si="2"/>
        <v/>
      </c>
      <c r="N12" s="34"/>
      <c r="O12" s="35" t="str">
        <f>IF(P12=$X$12,"","○")</f>
        <v/>
      </c>
      <c r="P12" s="36">
        <v>36.299999999999997</v>
      </c>
      <c r="Q12" s="37" t="s">
        <v>26</v>
      </c>
      <c r="R12" s="38" t="str">
        <f>IF(S12=$Z$12,"","○")</f>
        <v/>
      </c>
      <c r="S12" s="36">
        <v>1.8599999999999998E-2</v>
      </c>
      <c r="T12" s="40" t="s">
        <v>30</v>
      </c>
      <c r="X12" s="41">
        <v>36.299999999999997</v>
      </c>
      <c r="Y12" s="42" t="s">
        <v>26</v>
      </c>
      <c r="Z12" s="41">
        <v>1.8599999999999998E-2</v>
      </c>
      <c r="AA12" s="44" t="s">
        <v>28</v>
      </c>
    </row>
    <row r="13" spans="1:27" ht="15" customHeight="1">
      <c r="A13" s="360"/>
      <c r="B13" s="228" t="s">
        <v>34</v>
      </c>
      <c r="C13" s="308"/>
      <c r="D13" s="308"/>
      <c r="E13" s="229"/>
      <c r="F13" s="28"/>
      <c r="G13" s="29" t="s">
        <v>25</v>
      </c>
      <c r="H13" s="30" t="str">
        <f t="shared" si="0"/>
        <v/>
      </c>
      <c r="I13" s="31"/>
      <c r="J13" s="29" t="s">
        <v>25</v>
      </c>
      <c r="K13" s="32" t="str">
        <f t="shared" si="1"/>
        <v/>
      </c>
      <c r="L13" s="32" t="str">
        <f t="shared" si="3"/>
        <v/>
      </c>
      <c r="M13" s="33" t="str">
        <f t="shared" si="2"/>
        <v/>
      </c>
      <c r="N13" s="34"/>
      <c r="O13" s="35" t="str">
        <f>IF(P13=$X$13,"","○")</f>
        <v/>
      </c>
      <c r="P13" s="36">
        <v>36.5</v>
      </c>
      <c r="Q13" s="37" t="s">
        <v>26</v>
      </c>
      <c r="R13" s="38" t="str">
        <f>IF(S13=$Z$13,"","○")</f>
        <v/>
      </c>
      <c r="S13" s="36">
        <v>1.8700000000000001E-2</v>
      </c>
      <c r="T13" s="40" t="s">
        <v>30</v>
      </c>
      <c r="X13" s="41">
        <v>36.5</v>
      </c>
      <c r="Y13" s="42" t="s">
        <v>26</v>
      </c>
      <c r="Z13" s="41">
        <v>1.8700000000000001E-2</v>
      </c>
      <c r="AA13" s="44" t="s">
        <v>28</v>
      </c>
    </row>
    <row r="14" spans="1:27" ht="15" customHeight="1">
      <c r="A14" s="360"/>
      <c r="B14" s="228" t="s">
        <v>35</v>
      </c>
      <c r="C14" s="308"/>
      <c r="D14" s="308"/>
      <c r="E14" s="229"/>
      <c r="F14" s="28"/>
      <c r="G14" s="29" t="s">
        <v>25</v>
      </c>
      <c r="H14" s="30" t="str">
        <f t="shared" si="0"/>
        <v/>
      </c>
      <c r="I14" s="31"/>
      <c r="J14" s="29" t="s">
        <v>25</v>
      </c>
      <c r="K14" s="32" t="str">
        <f t="shared" si="1"/>
        <v/>
      </c>
      <c r="L14" s="32" t="str">
        <f t="shared" si="3"/>
        <v/>
      </c>
      <c r="M14" s="33" t="str">
        <f t="shared" si="2"/>
        <v/>
      </c>
      <c r="N14" s="34"/>
      <c r="O14" s="35" t="str">
        <f>IF(P14=$X$14,"","○")</f>
        <v/>
      </c>
      <c r="P14" s="45">
        <v>38</v>
      </c>
      <c r="Q14" s="37" t="s">
        <v>26</v>
      </c>
      <c r="R14" s="38" t="str">
        <f>IF(S14=$Z$14,"","○")</f>
        <v/>
      </c>
      <c r="S14" s="36">
        <v>1.8800000000000001E-2</v>
      </c>
      <c r="T14" s="40" t="s">
        <v>30</v>
      </c>
      <c r="X14" s="46">
        <v>38</v>
      </c>
      <c r="Y14" s="42" t="s">
        <v>26</v>
      </c>
      <c r="Z14" s="41">
        <v>1.8800000000000001E-2</v>
      </c>
      <c r="AA14" s="44" t="s">
        <v>28</v>
      </c>
    </row>
    <row r="15" spans="1:27" ht="15" customHeight="1">
      <c r="A15" s="360"/>
      <c r="B15" s="228" t="s">
        <v>36</v>
      </c>
      <c r="C15" s="308"/>
      <c r="D15" s="308"/>
      <c r="E15" s="229"/>
      <c r="F15" s="28"/>
      <c r="G15" s="29" t="s">
        <v>25</v>
      </c>
      <c r="H15" s="30" t="str">
        <f t="shared" si="0"/>
        <v/>
      </c>
      <c r="I15" s="31"/>
      <c r="J15" s="29" t="s">
        <v>25</v>
      </c>
      <c r="K15" s="32" t="str">
        <f t="shared" si="1"/>
        <v/>
      </c>
      <c r="L15" s="32" t="str">
        <f>IF(F15="",IF(I15="","",-(I15*P15)),(F15-I15)*P15)</f>
        <v/>
      </c>
      <c r="M15" s="33" t="str">
        <f>IF(L15="","",L15*S15*44/12)</f>
        <v/>
      </c>
      <c r="N15" s="34"/>
      <c r="O15" s="35" t="str">
        <f>IF(P15=$X$15,"","○")</f>
        <v/>
      </c>
      <c r="P15" s="36">
        <v>38.9</v>
      </c>
      <c r="Q15" s="37" t="s">
        <v>26</v>
      </c>
      <c r="R15" s="38" t="str">
        <f>IF(S15=$Z$15,"","○")</f>
        <v/>
      </c>
      <c r="S15" s="36">
        <v>1.9300000000000001E-2</v>
      </c>
      <c r="T15" s="40" t="s">
        <v>30</v>
      </c>
      <c r="X15" s="41">
        <v>38.9</v>
      </c>
      <c r="Y15" s="42" t="s">
        <v>26</v>
      </c>
      <c r="Z15" s="41">
        <v>1.9300000000000001E-2</v>
      </c>
      <c r="AA15" s="44" t="s">
        <v>28</v>
      </c>
    </row>
    <row r="16" spans="1:27" ht="15" customHeight="1">
      <c r="A16" s="360"/>
      <c r="B16" s="228" t="s">
        <v>37</v>
      </c>
      <c r="C16" s="308"/>
      <c r="D16" s="308"/>
      <c r="E16" s="229"/>
      <c r="F16" s="28"/>
      <c r="G16" s="29" t="s">
        <v>25</v>
      </c>
      <c r="H16" s="30" t="str">
        <f t="shared" si="0"/>
        <v/>
      </c>
      <c r="I16" s="31"/>
      <c r="J16" s="29" t="s">
        <v>25</v>
      </c>
      <c r="K16" s="32" t="str">
        <f t="shared" si="1"/>
        <v/>
      </c>
      <c r="L16" s="32" t="str">
        <f t="shared" si="3"/>
        <v/>
      </c>
      <c r="M16" s="33" t="str">
        <f t="shared" si="2"/>
        <v/>
      </c>
      <c r="N16" s="34"/>
      <c r="O16" s="35" t="str">
        <f>IF(P16=$X$16,"","○")</f>
        <v/>
      </c>
      <c r="P16" s="36">
        <v>41.8</v>
      </c>
      <c r="Q16" s="37" t="s">
        <v>26</v>
      </c>
      <c r="R16" s="38" t="str">
        <f>IF(S16=$Z$16,"","○")</f>
        <v/>
      </c>
      <c r="S16" s="36">
        <v>2.0199999999999999E-2</v>
      </c>
      <c r="T16" s="40" t="s">
        <v>30</v>
      </c>
      <c r="X16" s="41">
        <v>41.8</v>
      </c>
      <c r="Y16" s="42" t="s">
        <v>26</v>
      </c>
      <c r="Z16" s="41">
        <v>2.0199999999999999E-2</v>
      </c>
      <c r="AA16" s="44" t="s">
        <v>28</v>
      </c>
    </row>
    <row r="17" spans="1:27" ht="15" customHeight="1">
      <c r="A17" s="360"/>
      <c r="B17" s="228" t="s">
        <v>38</v>
      </c>
      <c r="C17" s="308"/>
      <c r="D17" s="308"/>
      <c r="E17" s="229"/>
      <c r="F17" s="28"/>
      <c r="G17" s="29" t="s">
        <v>39</v>
      </c>
      <c r="H17" s="30" t="str">
        <f t="shared" si="0"/>
        <v/>
      </c>
      <c r="I17" s="31"/>
      <c r="J17" s="29" t="s">
        <v>39</v>
      </c>
      <c r="K17" s="32" t="str">
        <f t="shared" si="1"/>
        <v/>
      </c>
      <c r="L17" s="32" t="str">
        <f t="shared" si="3"/>
        <v/>
      </c>
      <c r="M17" s="33" t="str">
        <f t="shared" si="2"/>
        <v/>
      </c>
      <c r="N17" s="34"/>
      <c r="O17" s="35" t="str">
        <f>IF(P17=$X$17,"","○")</f>
        <v/>
      </c>
      <c r="P17" s="45">
        <v>40</v>
      </c>
      <c r="Q17" s="37" t="s">
        <v>40</v>
      </c>
      <c r="R17" s="38" t="str">
        <f>IF(S17=$Z$17,"","○")</f>
        <v/>
      </c>
      <c r="S17" s="36">
        <v>2.0400000000000001E-2</v>
      </c>
      <c r="T17" s="40" t="s">
        <v>30</v>
      </c>
      <c r="X17" s="46">
        <v>40</v>
      </c>
      <c r="Y17" s="42" t="s">
        <v>40</v>
      </c>
      <c r="Z17" s="41">
        <v>2.0400000000000001E-2</v>
      </c>
      <c r="AA17" s="44" t="s">
        <v>28</v>
      </c>
    </row>
    <row r="18" spans="1:27" ht="15" customHeight="1">
      <c r="A18" s="360"/>
      <c r="B18" s="228" t="s">
        <v>41</v>
      </c>
      <c r="C18" s="308"/>
      <c r="D18" s="308"/>
      <c r="E18" s="229"/>
      <c r="F18" s="28"/>
      <c r="G18" s="29" t="s">
        <v>39</v>
      </c>
      <c r="H18" s="30" t="str">
        <f t="shared" si="0"/>
        <v/>
      </c>
      <c r="I18" s="31"/>
      <c r="J18" s="29" t="s">
        <v>39</v>
      </c>
      <c r="K18" s="32" t="str">
        <f t="shared" si="1"/>
        <v/>
      </c>
      <c r="L18" s="32" t="str">
        <f t="shared" si="3"/>
        <v/>
      </c>
      <c r="M18" s="33" t="str">
        <f t="shared" si="2"/>
        <v/>
      </c>
      <c r="N18" s="34"/>
      <c r="O18" s="35" t="str">
        <f>IF(P18=$X$18,"","○")</f>
        <v/>
      </c>
      <c r="P18" s="36">
        <v>34.1</v>
      </c>
      <c r="Q18" s="37" t="s">
        <v>40</v>
      </c>
      <c r="R18" s="38" t="str">
        <f>IF(S18=$Z$18,"","○")</f>
        <v/>
      </c>
      <c r="S18" s="36">
        <v>2.4500000000000001E-2</v>
      </c>
      <c r="T18" s="40" t="s">
        <v>30</v>
      </c>
      <c r="X18" s="41">
        <v>34.1</v>
      </c>
      <c r="Y18" s="42" t="s">
        <v>40</v>
      </c>
      <c r="Z18" s="41">
        <v>2.4500000000000001E-2</v>
      </c>
      <c r="AA18" s="44" t="s">
        <v>28</v>
      </c>
    </row>
    <row r="19" spans="1:27" ht="15" customHeight="1">
      <c r="A19" s="360"/>
      <c r="B19" s="362" t="s">
        <v>42</v>
      </c>
      <c r="C19" s="361" t="s">
        <v>43</v>
      </c>
      <c r="D19" s="361"/>
      <c r="E19" s="361"/>
      <c r="F19" s="28"/>
      <c r="G19" s="29" t="s">
        <v>39</v>
      </c>
      <c r="H19" s="30" t="str">
        <f t="shared" si="0"/>
        <v/>
      </c>
      <c r="I19" s="31"/>
      <c r="J19" s="29" t="s">
        <v>39</v>
      </c>
      <c r="K19" s="32" t="str">
        <f t="shared" si="1"/>
        <v/>
      </c>
      <c r="L19" s="32" t="str">
        <f t="shared" si="3"/>
        <v/>
      </c>
      <c r="M19" s="33" t="str">
        <f t="shared" si="2"/>
        <v/>
      </c>
      <c r="N19" s="34"/>
      <c r="O19" s="35" t="str">
        <f>IF(P19=$X$19,"","○")</f>
        <v/>
      </c>
      <c r="P19" s="36">
        <v>50.1</v>
      </c>
      <c r="Q19" s="37" t="s">
        <v>40</v>
      </c>
      <c r="R19" s="38" t="str">
        <f>IF(S19=$Z$19,"","○")</f>
        <v/>
      </c>
      <c r="S19" s="36">
        <v>1.6299999999999999E-2</v>
      </c>
      <c r="T19" s="40" t="s">
        <v>30</v>
      </c>
      <c r="X19" s="41">
        <v>50.1</v>
      </c>
      <c r="Y19" s="42" t="s">
        <v>44</v>
      </c>
      <c r="Z19" s="41">
        <v>1.6299999999999999E-2</v>
      </c>
      <c r="AA19" s="44" t="s">
        <v>28</v>
      </c>
    </row>
    <row r="20" spans="1:27" ht="15" customHeight="1">
      <c r="A20" s="360"/>
      <c r="B20" s="362"/>
      <c r="C20" s="361" t="s">
        <v>45</v>
      </c>
      <c r="D20" s="361"/>
      <c r="E20" s="361"/>
      <c r="F20" s="28"/>
      <c r="G20" s="29" t="s">
        <v>46</v>
      </c>
      <c r="H20" s="30" t="str">
        <f t="shared" si="0"/>
        <v/>
      </c>
      <c r="I20" s="31"/>
      <c r="J20" s="29" t="s">
        <v>46</v>
      </c>
      <c r="K20" s="32" t="str">
        <f t="shared" si="1"/>
        <v/>
      </c>
      <c r="L20" s="32" t="str">
        <f t="shared" si="3"/>
        <v/>
      </c>
      <c r="M20" s="33" t="str">
        <f t="shared" si="2"/>
        <v/>
      </c>
      <c r="N20" s="34"/>
      <c r="O20" s="35" t="str">
        <f>IF(P20=$X$20,"","○")</f>
        <v/>
      </c>
      <c r="P20" s="36">
        <v>46.1</v>
      </c>
      <c r="Q20" s="37" t="s">
        <v>47</v>
      </c>
      <c r="R20" s="38" t="str">
        <f>IF(S20=$Z$20,"","○")</f>
        <v/>
      </c>
      <c r="S20" s="36">
        <v>1.44E-2</v>
      </c>
      <c r="T20" s="40" t="s">
        <v>30</v>
      </c>
      <c r="X20" s="41">
        <v>46.1</v>
      </c>
      <c r="Y20" s="42" t="s">
        <v>48</v>
      </c>
      <c r="Z20" s="41">
        <v>1.44E-2</v>
      </c>
      <c r="AA20" s="44" t="s">
        <v>28</v>
      </c>
    </row>
    <row r="21" spans="1:27" ht="15" customHeight="1">
      <c r="A21" s="360"/>
      <c r="B21" s="362" t="s">
        <v>49</v>
      </c>
      <c r="C21" s="361" t="s">
        <v>50</v>
      </c>
      <c r="D21" s="361"/>
      <c r="E21" s="361"/>
      <c r="F21" s="28"/>
      <c r="G21" s="29" t="s">
        <v>39</v>
      </c>
      <c r="H21" s="30" t="str">
        <f t="shared" si="0"/>
        <v/>
      </c>
      <c r="I21" s="31"/>
      <c r="J21" s="29" t="s">
        <v>39</v>
      </c>
      <c r="K21" s="32" t="str">
        <f t="shared" si="1"/>
        <v/>
      </c>
      <c r="L21" s="32" t="str">
        <f t="shared" si="3"/>
        <v/>
      </c>
      <c r="M21" s="33" t="str">
        <f t="shared" si="2"/>
        <v/>
      </c>
      <c r="N21" s="34"/>
      <c r="O21" s="35" t="str">
        <f>IF(P21=$X$21,"","○")</f>
        <v/>
      </c>
      <c r="P21" s="36">
        <v>54.7</v>
      </c>
      <c r="Q21" s="37" t="s">
        <v>51</v>
      </c>
      <c r="R21" s="38" t="str">
        <f>IF(S21=$Z$21,"","○")</f>
        <v/>
      </c>
      <c r="S21" s="36">
        <v>1.3899999999999999E-2</v>
      </c>
      <c r="T21" s="40" t="s">
        <v>30</v>
      </c>
      <c r="X21" s="41">
        <v>54.7</v>
      </c>
      <c r="Y21" s="42" t="s">
        <v>52</v>
      </c>
      <c r="Z21" s="41">
        <v>1.3899999999999999E-2</v>
      </c>
      <c r="AA21" s="44" t="s">
        <v>28</v>
      </c>
    </row>
    <row r="22" spans="1:27" ht="15" customHeight="1">
      <c r="A22" s="360"/>
      <c r="B22" s="362"/>
      <c r="C22" s="361" t="s">
        <v>53</v>
      </c>
      <c r="D22" s="361"/>
      <c r="E22" s="361"/>
      <c r="F22" s="28"/>
      <c r="G22" s="29" t="s">
        <v>46</v>
      </c>
      <c r="H22" s="30" t="str">
        <f t="shared" si="0"/>
        <v/>
      </c>
      <c r="I22" s="31"/>
      <c r="J22" s="29" t="s">
        <v>46</v>
      </c>
      <c r="K22" s="32" t="str">
        <f t="shared" si="1"/>
        <v/>
      </c>
      <c r="L22" s="32" t="str">
        <f t="shared" si="3"/>
        <v/>
      </c>
      <c r="M22" s="33" t="str">
        <f t="shared" si="2"/>
        <v/>
      </c>
      <c r="N22" s="34"/>
      <c r="O22" s="35" t="str">
        <f>IF(P22=$X$22,"","○")</f>
        <v/>
      </c>
      <c r="P22" s="36">
        <v>38.4</v>
      </c>
      <c r="Q22" s="37" t="s">
        <v>47</v>
      </c>
      <c r="R22" s="38" t="str">
        <f>IF(S22=$Z$22,"","○")</f>
        <v/>
      </c>
      <c r="S22" s="36">
        <v>1.3899999999999999E-2</v>
      </c>
      <c r="T22" s="40" t="s">
        <v>30</v>
      </c>
      <c r="X22" s="41">
        <v>38.4</v>
      </c>
      <c r="Y22" s="42" t="s">
        <v>48</v>
      </c>
      <c r="Z22" s="41">
        <v>1.3899999999999999E-2</v>
      </c>
      <c r="AA22" s="44" t="s">
        <v>28</v>
      </c>
    </row>
    <row r="23" spans="1:27" ht="15" customHeight="1">
      <c r="A23" s="360"/>
      <c r="B23" s="199" t="s">
        <v>54</v>
      </c>
      <c r="C23" s="361" t="s">
        <v>55</v>
      </c>
      <c r="D23" s="361"/>
      <c r="E23" s="361"/>
      <c r="F23" s="28"/>
      <c r="G23" s="29" t="s">
        <v>39</v>
      </c>
      <c r="H23" s="30" t="str">
        <f t="shared" si="0"/>
        <v/>
      </c>
      <c r="I23" s="31"/>
      <c r="J23" s="29" t="s">
        <v>39</v>
      </c>
      <c r="K23" s="32" t="str">
        <f t="shared" si="1"/>
        <v/>
      </c>
      <c r="L23" s="32" t="str">
        <f t="shared" si="3"/>
        <v/>
      </c>
      <c r="M23" s="33" t="str">
        <f t="shared" si="2"/>
        <v/>
      </c>
      <c r="N23" s="34"/>
      <c r="O23" s="35" t="str">
        <f>IF(P23=$X$23,"","○")</f>
        <v/>
      </c>
      <c r="P23" s="47">
        <v>28.7</v>
      </c>
      <c r="Q23" s="37" t="s">
        <v>40</v>
      </c>
      <c r="R23" s="38" t="str">
        <f>IF(S23=$Z$23,"","○")</f>
        <v/>
      </c>
      <c r="S23" s="36">
        <v>2.46E-2</v>
      </c>
      <c r="T23" s="40" t="s">
        <v>30</v>
      </c>
      <c r="X23" s="48">
        <v>28.7</v>
      </c>
      <c r="Y23" s="42" t="s">
        <v>40</v>
      </c>
      <c r="Z23" s="41">
        <v>2.46E-2</v>
      </c>
      <c r="AA23" s="44" t="s">
        <v>28</v>
      </c>
    </row>
    <row r="24" spans="1:27" ht="15" customHeight="1">
      <c r="A24" s="360"/>
      <c r="B24" s="199"/>
      <c r="C24" s="361" t="s">
        <v>56</v>
      </c>
      <c r="D24" s="361"/>
      <c r="E24" s="361"/>
      <c r="F24" s="28"/>
      <c r="G24" s="29" t="s">
        <v>39</v>
      </c>
      <c r="H24" s="30" t="str">
        <f t="shared" si="0"/>
        <v/>
      </c>
      <c r="I24" s="31"/>
      <c r="J24" s="29" t="s">
        <v>39</v>
      </c>
      <c r="K24" s="32" t="str">
        <f t="shared" si="1"/>
        <v/>
      </c>
      <c r="L24" s="32" t="str">
        <f t="shared" si="3"/>
        <v/>
      </c>
      <c r="M24" s="33" t="str">
        <f t="shared" si="2"/>
        <v/>
      </c>
      <c r="N24" s="34"/>
      <c r="O24" s="35" t="str">
        <f>IF(P24=$X$24,"","○")</f>
        <v/>
      </c>
      <c r="P24" s="47">
        <v>28.9</v>
      </c>
      <c r="Q24" s="37" t="s">
        <v>40</v>
      </c>
      <c r="R24" s="38" t="str">
        <f>IF(S24=$Z$24,"","○")</f>
        <v/>
      </c>
      <c r="S24" s="36">
        <v>2.4500000000000001E-2</v>
      </c>
      <c r="T24" s="40" t="s">
        <v>30</v>
      </c>
      <c r="X24" s="48">
        <v>28.9</v>
      </c>
      <c r="Y24" s="42" t="s">
        <v>40</v>
      </c>
      <c r="Z24" s="41">
        <v>2.4500000000000001E-2</v>
      </c>
      <c r="AA24" s="44" t="s">
        <v>28</v>
      </c>
    </row>
    <row r="25" spans="1:27" ht="15" customHeight="1">
      <c r="A25" s="360"/>
      <c r="B25" s="199"/>
      <c r="C25" s="361" t="s">
        <v>57</v>
      </c>
      <c r="D25" s="361"/>
      <c r="E25" s="361"/>
      <c r="F25" s="28"/>
      <c r="G25" s="29" t="s">
        <v>39</v>
      </c>
      <c r="H25" s="30" t="str">
        <f t="shared" si="0"/>
        <v/>
      </c>
      <c r="I25" s="31"/>
      <c r="J25" s="29" t="s">
        <v>39</v>
      </c>
      <c r="K25" s="32" t="str">
        <f t="shared" si="1"/>
        <v/>
      </c>
      <c r="L25" s="32" t="str">
        <f t="shared" si="3"/>
        <v/>
      </c>
      <c r="M25" s="33" t="str">
        <f t="shared" si="2"/>
        <v/>
      </c>
      <c r="N25" s="34"/>
      <c r="O25" s="35" t="str">
        <f>IF(P25=$X$25,"","○")</f>
        <v/>
      </c>
      <c r="P25" s="47">
        <v>28.3</v>
      </c>
      <c r="Q25" s="37" t="s">
        <v>40</v>
      </c>
      <c r="R25" s="38" t="str">
        <f>IF(S25=$Z$25,"","○")</f>
        <v/>
      </c>
      <c r="S25" s="36">
        <v>2.5100000000000001E-2</v>
      </c>
      <c r="T25" s="40" t="s">
        <v>30</v>
      </c>
      <c r="X25" s="48">
        <v>28.3</v>
      </c>
      <c r="Y25" s="42" t="s">
        <v>40</v>
      </c>
      <c r="Z25" s="41">
        <v>2.5100000000000001E-2</v>
      </c>
      <c r="AA25" s="44" t="s">
        <v>28</v>
      </c>
    </row>
    <row r="26" spans="1:27" ht="15" customHeight="1">
      <c r="A26" s="360"/>
      <c r="B26" s="199"/>
      <c r="C26" s="361" t="s">
        <v>58</v>
      </c>
      <c r="D26" s="361"/>
      <c r="E26" s="361"/>
      <c r="F26" s="28"/>
      <c r="G26" s="29" t="s">
        <v>39</v>
      </c>
      <c r="H26" s="30" t="str">
        <f t="shared" si="0"/>
        <v/>
      </c>
      <c r="I26" s="31"/>
      <c r="J26" s="29" t="s">
        <v>39</v>
      </c>
      <c r="K26" s="32" t="str">
        <f t="shared" si="1"/>
        <v/>
      </c>
      <c r="L26" s="32" t="str">
        <f t="shared" si="3"/>
        <v/>
      </c>
      <c r="M26" s="33" t="str">
        <f t="shared" si="2"/>
        <v/>
      </c>
      <c r="N26" s="34"/>
      <c r="O26" s="35" t="str">
        <f>IF(P26=$X$26,"","○")</f>
        <v/>
      </c>
      <c r="P26" s="36">
        <v>26.1</v>
      </c>
      <c r="Q26" s="37" t="s">
        <v>40</v>
      </c>
      <c r="R26" s="38" t="str">
        <f>IF(S26=$Z$26,"","○")</f>
        <v/>
      </c>
      <c r="S26" s="36">
        <v>2.4299999999999999E-2</v>
      </c>
      <c r="T26" s="40" t="s">
        <v>30</v>
      </c>
      <c r="X26" s="41">
        <v>26.1</v>
      </c>
      <c r="Y26" s="42" t="s">
        <v>40</v>
      </c>
      <c r="Z26" s="41">
        <v>2.4299999999999999E-2</v>
      </c>
      <c r="AA26" s="44" t="s">
        <v>28</v>
      </c>
    </row>
    <row r="27" spans="1:27" ht="15" customHeight="1">
      <c r="A27" s="360"/>
      <c r="B27" s="199"/>
      <c r="C27" s="361" t="s">
        <v>59</v>
      </c>
      <c r="D27" s="361"/>
      <c r="E27" s="361"/>
      <c r="F27" s="28"/>
      <c r="G27" s="29" t="s">
        <v>39</v>
      </c>
      <c r="H27" s="30" t="str">
        <f t="shared" si="0"/>
        <v/>
      </c>
      <c r="I27" s="31"/>
      <c r="J27" s="29" t="s">
        <v>39</v>
      </c>
      <c r="K27" s="32" t="str">
        <f t="shared" si="1"/>
        <v/>
      </c>
      <c r="L27" s="32" t="str">
        <f t="shared" si="3"/>
        <v/>
      </c>
      <c r="M27" s="33" t="str">
        <f t="shared" si="2"/>
        <v/>
      </c>
      <c r="N27" s="34"/>
      <c r="O27" s="35" t="str">
        <f>IF(P27=$X$27,"","○")</f>
        <v/>
      </c>
      <c r="P27" s="36">
        <v>24.2</v>
      </c>
      <c r="Q27" s="37" t="s">
        <v>40</v>
      </c>
      <c r="R27" s="38" t="str">
        <f>IF(S27=$Z$27,"","○")</f>
        <v/>
      </c>
      <c r="S27" s="36">
        <v>2.4199999999999999E-2</v>
      </c>
      <c r="T27" s="40" t="s">
        <v>30</v>
      </c>
      <c r="X27" s="41">
        <v>24.2</v>
      </c>
      <c r="Y27" s="42" t="s">
        <v>40</v>
      </c>
      <c r="Z27" s="41">
        <v>2.4199999999999999E-2</v>
      </c>
      <c r="AA27" s="44" t="s">
        <v>28</v>
      </c>
    </row>
    <row r="28" spans="1:27" ht="15" customHeight="1">
      <c r="A28" s="360"/>
      <c r="B28" s="199"/>
      <c r="C28" s="361" t="s">
        <v>60</v>
      </c>
      <c r="D28" s="361"/>
      <c r="E28" s="361"/>
      <c r="F28" s="28"/>
      <c r="G28" s="29" t="s">
        <v>39</v>
      </c>
      <c r="H28" s="30" t="str">
        <f t="shared" si="0"/>
        <v/>
      </c>
      <c r="I28" s="31"/>
      <c r="J28" s="29" t="s">
        <v>39</v>
      </c>
      <c r="K28" s="32" t="str">
        <f t="shared" si="1"/>
        <v/>
      </c>
      <c r="L28" s="32" t="str">
        <f t="shared" si="3"/>
        <v/>
      </c>
      <c r="M28" s="33" t="str">
        <f t="shared" si="2"/>
        <v/>
      </c>
      <c r="N28" s="34"/>
      <c r="O28" s="35" t="str">
        <f>IF(P28=$X$28,"","○")</f>
        <v/>
      </c>
      <c r="P28" s="36">
        <v>27.8</v>
      </c>
      <c r="Q28" s="37" t="s">
        <v>40</v>
      </c>
      <c r="R28" s="38" t="str">
        <f>IF(S28=$Z$28,"","○")</f>
        <v/>
      </c>
      <c r="S28" s="36">
        <v>2.5899999999999999E-2</v>
      </c>
      <c r="T28" s="40" t="s">
        <v>30</v>
      </c>
      <c r="X28" s="41">
        <v>27.8</v>
      </c>
      <c r="Y28" s="42" t="s">
        <v>40</v>
      </c>
      <c r="Z28" s="41">
        <v>2.5899999999999999E-2</v>
      </c>
      <c r="AA28" s="44" t="s">
        <v>28</v>
      </c>
    </row>
    <row r="29" spans="1:27" ht="15" customHeight="1">
      <c r="A29" s="360"/>
      <c r="B29" s="199" t="s">
        <v>61</v>
      </c>
      <c r="C29" s="199"/>
      <c r="D29" s="199"/>
      <c r="E29" s="199"/>
      <c r="F29" s="28"/>
      <c r="G29" s="29" t="s">
        <v>39</v>
      </c>
      <c r="H29" s="30" t="str">
        <f t="shared" si="0"/>
        <v/>
      </c>
      <c r="I29" s="31"/>
      <c r="J29" s="29" t="s">
        <v>39</v>
      </c>
      <c r="K29" s="32" t="str">
        <f t="shared" si="1"/>
        <v/>
      </c>
      <c r="L29" s="32" t="str">
        <f t="shared" si="3"/>
        <v/>
      </c>
      <c r="M29" s="33" t="str">
        <f t="shared" si="2"/>
        <v/>
      </c>
      <c r="N29" s="34"/>
      <c r="O29" s="35" t="str">
        <f>IF(P29=$X$29,"","○")</f>
        <v/>
      </c>
      <c r="P29" s="45">
        <v>29</v>
      </c>
      <c r="Q29" s="37" t="s">
        <v>40</v>
      </c>
      <c r="R29" s="38" t="str">
        <f>IF(S29=$Z$29,"","○")</f>
        <v/>
      </c>
      <c r="S29" s="36">
        <v>2.9899999999999999E-2</v>
      </c>
      <c r="T29" s="40" t="s">
        <v>30</v>
      </c>
      <c r="X29" s="46">
        <v>29</v>
      </c>
      <c r="Y29" s="42" t="s">
        <v>40</v>
      </c>
      <c r="Z29" s="41">
        <v>2.9899999999999999E-2</v>
      </c>
      <c r="AA29" s="44" t="s">
        <v>28</v>
      </c>
    </row>
    <row r="30" spans="1:27" ht="15" customHeight="1">
      <c r="A30" s="360"/>
      <c r="B30" s="199" t="s">
        <v>62</v>
      </c>
      <c r="C30" s="199"/>
      <c r="D30" s="199"/>
      <c r="E30" s="199"/>
      <c r="F30" s="28"/>
      <c r="G30" s="29" t="s">
        <v>39</v>
      </c>
      <c r="H30" s="30" t="str">
        <f t="shared" si="0"/>
        <v/>
      </c>
      <c r="I30" s="31"/>
      <c r="J30" s="29" t="s">
        <v>39</v>
      </c>
      <c r="K30" s="32" t="str">
        <f t="shared" si="1"/>
        <v/>
      </c>
      <c r="L30" s="32" t="str">
        <f>IF(F30="",IF(I30="","",-(I30*P30)),(F30-I30)*P30)</f>
        <v/>
      </c>
      <c r="M30" s="33" t="str">
        <f t="shared" si="2"/>
        <v/>
      </c>
      <c r="N30" s="34"/>
      <c r="O30" s="35" t="str">
        <f>IF(P30=$X$30,"","○")</f>
        <v/>
      </c>
      <c r="P30" s="36">
        <v>37.299999999999997</v>
      </c>
      <c r="Q30" s="37" t="s">
        <v>40</v>
      </c>
      <c r="R30" s="38" t="str">
        <f>IF(S30=$Z$30,"","○")</f>
        <v/>
      </c>
      <c r="S30" s="36">
        <v>2.0899999999999998E-2</v>
      </c>
      <c r="T30" s="40" t="s">
        <v>30</v>
      </c>
      <c r="X30" s="41">
        <v>37.299999999999997</v>
      </c>
      <c r="Y30" s="42" t="s">
        <v>40</v>
      </c>
      <c r="Z30" s="41">
        <v>2.0899999999999998E-2</v>
      </c>
      <c r="AA30" s="44" t="s">
        <v>28</v>
      </c>
    </row>
    <row r="31" spans="1:27" ht="15" customHeight="1">
      <c r="A31" s="360"/>
      <c r="B31" s="199" t="s">
        <v>63</v>
      </c>
      <c r="C31" s="199"/>
      <c r="D31" s="199"/>
      <c r="E31" s="199"/>
      <c r="F31" s="28"/>
      <c r="G31" s="29" t="s">
        <v>46</v>
      </c>
      <c r="H31" s="30" t="str">
        <f t="shared" si="0"/>
        <v/>
      </c>
      <c r="I31" s="31"/>
      <c r="J31" s="29" t="s">
        <v>46</v>
      </c>
      <c r="K31" s="32" t="str">
        <f t="shared" si="1"/>
        <v/>
      </c>
      <c r="L31" s="32" t="str">
        <f t="shared" si="3"/>
        <v/>
      </c>
      <c r="M31" s="33" t="str">
        <f t="shared" si="2"/>
        <v/>
      </c>
      <c r="N31" s="34"/>
      <c r="O31" s="35" t="str">
        <f>IF(P31=$X$31,"","○")</f>
        <v/>
      </c>
      <c r="P31" s="36">
        <v>18.399999999999999</v>
      </c>
      <c r="Q31" s="37" t="s">
        <v>47</v>
      </c>
      <c r="R31" s="38" t="str">
        <f>IF(S31=$Z$31,"","○")</f>
        <v/>
      </c>
      <c r="S31" s="49">
        <v>1.09E-2</v>
      </c>
      <c r="T31" s="40" t="s">
        <v>30</v>
      </c>
      <c r="X31" s="41">
        <v>18.399999999999999</v>
      </c>
      <c r="Y31" s="42" t="s">
        <v>48</v>
      </c>
      <c r="Z31" s="50">
        <v>1.09E-2</v>
      </c>
      <c r="AA31" s="44" t="s">
        <v>28</v>
      </c>
    </row>
    <row r="32" spans="1:27" ht="15" customHeight="1">
      <c r="A32" s="360"/>
      <c r="B32" s="199" t="s">
        <v>64</v>
      </c>
      <c r="C32" s="199"/>
      <c r="D32" s="199"/>
      <c r="E32" s="199"/>
      <c r="F32" s="28"/>
      <c r="G32" s="29" t="s">
        <v>46</v>
      </c>
      <c r="H32" s="30" t="str">
        <f t="shared" si="0"/>
        <v/>
      </c>
      <c r="I32" s="31"/>
      <c r="J32" s="29" t="s">
        <v>46</v>
      </c>
      <c r="K32" s="32" t="str">
        <f t="shared" si="1"/>
        <v/>
      </c>
      <c r="L32" s="32" t="str">
        <f t="shared" si="3"/>
        <v/>
      </c>
      <c r="M32" s="33" t="str">
        <f t="shared" si="2"/>
        <v/>
      </c>
      <c r="N32" s="34"/>
      <c r="O32" s="35" t="str">
        <f>IF(P32=$X$32,"","○")</f>
        <v/>
      </c>
      <c r="P32" s="36">
        <v>3.23</v>
      </c>
      <c r="Q32" s="37" t="s">
        <v>47</v>
      </c>
      <c r="R32" s="38" t="str">
        <f>IF(S32=$Z$33,"","○")</f>
        <v/>
      </c>
      <c r="S32" s="36">
        <v>2.64E-2</v>
      </c>
      <c r="T32" s="40" t="s">
        <v>30</v>
      </c>
      <c r="X32" s="41">
        <v>3.23</v>
      </c>
      <c r="Y32" s="42" t="s">
        <v>48</v>
      </c>
      <c r="Z32" s="41">
        <v>2.64E-2</v>
      </c>
      <c r="AA32" s="44" t="s">
        <v>28</v>
      </c>
    </row>
    <row r="33" spans="1:28" ht="15" customHeight="1">
      <c r="A33" s="360"/>
      <c r="B33" s="199" t="s">
        <v>65</v>
      </c>
      <c r="C33" s="199"/>
      <c r="D33" s="199"/>
      <c r="E33" s="199"/>
      <c r="F33" s="28"/>
      <c r="G33" s="29" t="s">
        <v>46</v>
      </c>
      <c r="H33" s="30" t="str">
        <f t="shared" si="0"/>
        <v/>
      </c>
      <c r="I33" s="31"/>
      <c r="J33" s="29" t="s">
        <v>46</v>
      </c>
      <c r="K33" s="32" t="str">
        <f t="shared" si="1"/>
        <v/>
      </c>
      <c r="L33" s="32" t="str">
        <f t="shared" si="3"/>
        <v/>
      </c>
      <c r="M33" s="33" t="str">
        <f t="shared" si="2"/>
        <v/>
      </c>
      <c r="N33" s="34"/>
      <c r="O33" s="35" t="str">
        <f>IF(P33=$X$33,"","○")</f>
        <v/>
      </c>
      <c r="P33" s="36">
        <v>3.45</v>
      </c>
      <c r="Q33" s="37" t="s">
        <v>47</v>
      </c>
      <c r="R33" s="38" t="str">
        <f>IF(S33=$Z$33,"","○")</f>
        <v/>
      </c>
      <c r="S33" s="36">
        <v>2.64E-2</v>
      </c>
      <c r="T33" s="40" t="s">
        <v>30</v>
      </c>
      <c r="U33" s="51"/>
      <c r="X33" s="41">
        <v>3.45</v>
      </c>
      <c r="Y33" s="42" t="s">
        <v>48</v>
      </c>
      <c r="Z33" s="41">
        <v>2.64E-2</v>
      </c>
      <c r="AA33" s="44" t="s">
        <v>28</v>
      </c>
    </row>
    <row r="34" spans="1:28" ht="15" customHeight="1" thickBot="1">
      <c r="A34" s="360"/>
      <c r="B34" s="199" t="s">
        <v>66</v>
      </c>
      <c r="C34" s="199"/>
      <c r="D34" s="199"/>
      <c r="E34" s="199"/>
      <c r="F34" s="28"/>
      <c r="G34" s="29" t="s">
        <v>46</v>
      </c>
      <c r="H34" s="30" t="str">
        <f t="shared" si="0"/>
        <v/>
      </c>
      <c r="I34" s="31"/>
      <c r="J34" s="29" t="s">
        <v>46</v>
      </c>
      <c r="K34" s="32" t="str">
        <f t="shared" si="1"/>
        <v/>
      </c>
      <c r="L34" s="32" t="str">
        <f t="shared" si="3"/>
        <v/>
      </c>
      <c r="M34" s="33" t="str">
        <f t="shared" si="2"/>
        <v/>
      </c>
      <c r="N34" s="34"/>
      <c r="O34" s="35" t="str">
        <f>IF(P34=$X$34,"","○")</f>
        <v/>
      </c>
      <c r="P34" s="52">
        <v>7.53</v>
      </c>
      <c r="Q34" s="37" t="s">
        <v>47</v>
      </c>
      <c r="R34" s="53" t="str">
        <f>IF(S34=$Z$34,"","○")</f>
        <v/>
      </c>
      <c r="S34" s="54">
        <v>4.2000000000000003E-2</v>
      </c>
      <c r="T34" s="40" t="s">
        <v>30</v>
      </c>
      <c r="U34" s="55"/>
      <c r="V34" s="55"/>
      <c r="W34" s="56"/>
      <c r="X34" s="41">
        <v>7.53</v>
      </c>
      <c r="Y34" s="44" t="s">
        <v>48</v>
      </c>
      <c r="Z34" s="57">
        <v>4.2000000000000003E-2</v>
      </c>
      <c r="AA34" s="24" t="s">
        <v>28</v>
      </c>
    </row>
    <row r="35" spans="1:28" ht="15" customHeight="1">
      <c r="A35" s="360"/>
      <c r="B35" s="363" t="s">
        <v>67</v>
      </c>
      <c r="C35" s="375"/>
      <c r="D35" s="376"/>
      <c r="E35" s="377"/>
      <c r="F35" s="28"/>
      <c r="G35" s="58"/>
      <c r="H35" s="30" t="str">
        <f t="shared" si="0"/>
        <v/>
      </c>
      <c r="I35" s="31"/>
      <c r="J35" s="58"/>
      <c r="K35" s="32" t="str">
        <f>IF(I35="","",I35*P35)</f>
        <v/>
      </c>
      <c r="L35" s="32" t="str">
        <f>IF(F35="",IF(I35="","",-(I35*P35)),(F35-I35)*P35)</f>
        <v/>
      </c>
      <c r="M35" s="33" t="str">
        <f>IF(L35="","",L35*S35*44/12)</f>
        <v/>
      </c>
      <c r="N35" s="34"/>
      <c r="O35" s="59"/>
      <c r="P35" s="60"/>
      <c r="Q35" s="61"/>
      <c r="R35" s="62"/>
      <c r="S35" s="60"/>
      <c r="T35" s="61"/>
      <c r="U35" s="63"/>
      <c r="V35" s="56"/>
      <c r="X35" s="64"/>
      <c r="Y35" s="65"/>
      <c r="Z35" s="66"/>
      <c r="AA35" s="62"/>
      <c r="AB35" s="56"/>
    </row>
    <row r="36" spans="1:28" ht="15" customHeight="1" thickBot="1">
      <c r="A36" s="360"/>
      <c r="B36" s="364"/>
      <c r="C36" s="375"/>
      <c r="D36" s="376"/>
      <c r="E36" s="377"/>
      <c r="F36" s="28"/>
      <c r="G36" s="58"/>
      <c r="H36" s="30" t="str">
        <f t="shared" si="0"/>
        <v/>
      </c>
      <c r="I36" s="31"/>
      <c r="J36" s="58"/>
      <c r="K36" s="32" t="str">
        <f>IF(I36="","",I36*P36)</f>
        <v/>
      </c>
      <c r="L36" s="32" t="str">
        <f>IF(F36="",IF(I36="","",-(I36*P36)),(F36-I36)*P36)</f>
        <v/>
      </c>
      <c r="M36" s="33" t="str">
        <f>IF(L36="","",L36*S36*44/12)</f>
        <v/>
      </c>
      <c r="N36" s="34"/>
      <c r="O36" s="56"/>
      <c r="P36" s="67"/>
      <c r="Q36" s="68"/>
      <c r="R36" s="65"/>
      <c r="S36" s="67"/>
      <c r="T36" s="69"/>
      <c r="X36" s="64"/>
      <c r="Y36" s="65"/>
      <c r="Z36" s="70"/>
      <c r="AA36" s="65"/>
      <c r="AB36" s="56"/>
    </row>
    <row r="37" spans="1:28" ht="15" customHeight="1" thickTop="1">
      <c r="A37" s="360"/>
      <c r="B37" s="251" t="s">
        <v>68</v>
      </c>
      <c r="C37" s="251"/>
      <c r="D37" s="251"/>
      <c r="E37" s="251"/>
      <c r="F37" s="251"/>
      <c r="G37" s="251"/>
      <c r="H37" s="251"/>
      <c r="I37" s="251"/>
      <c r="J37" s="251"/>
      <c r="K37" s="251"/>
      <c r="L37" s="251"/>
      <c r="M37" s="71" t="str">
        <f>IF(SUM(M8:M36)=0,"",SUM(M8:M36))</f>
        <v/>
      </c>
      <c r="N37" s="34"/>
      <c r="O37" s="56"/>
      <c r="P37" s="65"/>
      <c r="Q37" s="15"/>
      <c r="R37" s="65"/>
      <c r="S37" s="72"/>
      <c r="T37" s="73"/>
      <c r="U37" s="56"/>
      <c r="V37" s="56"/>
      <c r="X37" s="65"/>
      <c r="Y37" s="65"/>
      <c r="Z37" s="70"/>
      <c r="AA37" s="65"/>
      <c r="AB37" s="56"/>
    </row>
    <row r="38" spans="1:28" ht="24" customHeight="1">
      <c r="A38" s="360"/>
      <c r="B38" s="351"/>
      <c r="C38" s="352"/>
      <c r="D38" s="352"/>
      <c r="E38" s="353"/>
      <c r="F38" s="251" t="s">
        <v>5</v>
      </c>
      <c r="G38" s="251"/>
      <c r="H38" s="251"/>
      <c r="I38" s="339" t="s">
        <v>6</v>
      </c>
      <c r="J38" s="339"/>
      <c r="K38" s="339"/>
      <c r="L38" s="281" t="s">
        <v>69</v>
      </c>
      <c r="M38" s="279" t="s">
        <v>8</v>
      </c>
      <c r="N38" s="34"/>
      <c r="O38" s="56"/>
      <c r="P38" s="74"/>
      <c r="Q38" s="75"/>
      <c r="R38" s="65"/>
      <c r="S38" s="74"/>
      <c r="T38" s="75"/>
      <c r="X38" s="64"/>
      <c r="Y38" s="65"/>
      <c r="Z38" s="70"/>
      <c r="AA38" s="65"/>
      <c r="AB38" s="56"/>
    </row>
    <row r="39" spans="1:28" ht="15" customHeight="1" thickBot="1">
      <c r="A39" s="360"/>
      <c r="B39" s="354"/>
      <c r="C39" s="355"/>
      <c r="D39" s="355"/>
      <c r="E39" s="356"/>
      <c r="F39" s="23" t="s">
        <v>12</v>
      </c>
      <c r="G39" s="340" t="s">
        <v>70</v>
      </c>
      <c r="H39" s="342"/>
      <c r="I39" s="23" t="s">
        <v>12</v>
      </c>
      <c r="J39" s="340" t="s">
        <v>70</v>
      </c>
      <c r="K39" s="342"/>
      <c r="L39" s="282"/>
      <c r="M39" s="280"/>
      <c r="N39" s="34"/>
      <c r="O39" s="56"/>
      <c r="P39" s="74"/>
      <c r="Q39" s="75"/>
      <c r="R39" s="65"/>
      <c r="S39" s="74"/>
      <c r="T39" s="75"/>
      <c r="X39" s="64"/>
      <c r="Y39" s="65"/>
      <c r="Z39" s="70"/>
      <c r="AA39" s="65"/>
      <c r="AB39" s="56"/>
    </row>
    <row r="40" spans="1:28" ht="15" customHeight="1" thickTop="1" thickBot="1">
      <c r="A40" s="360"/>
      <c r="B40" s="357"/>
      <c r="C40" s="358"/>
      <c r="D40" s="358"/>
      <c r="E40" s="359"/>
      <c r="F40" s="25" t="s">
        <v>16</v>
      </c>
      <c r="G40" s="341"/>
      <c r="H40" s="343"/>
      <c r="I40" s="25" t="s">
        <v>18</v>
      </c>
      <c r="J40" s="341"/>
      <c r="K40" s="343"/>
      <c r="L40" s="76" t="s">
        <v>71</v>
      </c>
      <c r="M40" s="26" t="s">
        <v>21</v>
      </c>
      <c r="N40" s="34"/>
      <c r="O40" s="77" t="s">
        <v>72</v>
      </c>
      <c r="P40" s="74"/>
      <c r="Q40" s="15"/>
      <c r="R40" s="65"/>
      <c r="S40" s="74"/>
      <c r="T40" s="75"/>
      <c r="U40" s="344" t="s">
        <v>73</v>
      </c>
      <c r="V40" s="345"/>
      <c r="W40" s="78"/>
      <c r="X40" s="64"/>
      <c r="Y40" s="65"/>
      <c r="Z40" s="70"/>
      <c r="AA40" s="65"/>
      <c r="AB40" s="56"/>
    </row>
    <row r="41" spans="1:28" ht="15" customHeight="1" thickTop="1" thickBot="1">
      <c r="A41" s="360"/>
      <c r="B41" s="325" t="s">
        <v>74</v>
      </c>
      <c r="C41" s="326"/>
      <c r="D41" s="326"/>
      <c r="E41" s="327"/>
      <c r="F41" s="28"/>
      <c r="G41" s="29" t="s">
        <v>46</v>
      </c>
      <c r="H41" s="79"/>
      <c r="I41" s="31"/>
      <c r="J41" s="29" t="s">
        <v>46</v>
      </c>
      <c r="K41" s="80"/>
      <c r="L41" s="32" t="str">
        <f>IF(F41="",IF(I41="","",F41-I41),F41-I41)</f>
        <v/>
      </c>
      <c r="M41" s="33" t="str">
        <f>IF(L41="","",L41*S41)</f>
        <v/>
      </c>
      <c r="N41" s="34"/>
      <c r="O41" s="56"/>
      <c r="P41" s="74"/>
      <c r="Q41" s="75"/>
      <c r="R41" s="38"/>
      <c r="S41" s="81"/>
      <c r="T41" s="82" t="s">
        <v>75</v>
      </c>
      <c r="U41" s="328"/>
      <c r="V41" s="329"/>
      <c r="X41" s="64"/>
      <c r="Y41" s="65"/>
      <c r="Z41" s="70"/>
      <c r="AA41" s="65"/>
      <c r="AB41" s="56"/>
    </row>
    <row r="42" spans="1:28" ht="15" customHeight="1" thickTop="1">
      <c r="A42" s="360"/>
      <c r="B42" s="251" t="s">
        <v>76</v>
      </c>
      <c r="C42" s="251"/>
      <c r="D42" s="251"/>
      <c r="E42" s="251"/>
      <c r="F42" s="251"/>
      <c r="G42" s="251"/>
      <c r="H42" s="251"/>
      <c r="I42" s="251"/>
      <c r="J42" s="251"/>
      <c r="K42" s="251"/>
      <c r="L42" s="251"/>
      <c r="M42" s="71" t="str">
        <f>IF(M41=0,"",M41)</f>
        <v/>
      </c>
      <c r="N42" s="34"/>
      <c r="O42" s="11"/>
      <c r="P42" s="65"/>
      <c r="Q42" s="15"/>
      <c r="R42" s="83"/>
      <c r="S42" s="84"/>
      <c r="T42" s="85"/>
      <c r="U42" s="86"/>
      <c r="V42" s="86"/>
      <c r="X42" s="65"/>
      <c r="Y42" s="65"/>
      <c r="Z42" s="87"/>
      <c r="AA42" s="83"/>
      <c r="AB42" s="56"/>
    </row>
    <row r="43" spans="1:28" ht="18" customHeight="1">
      <c r="A43" s="264" t="s">
        <v>77</v>
      </c>
      <c r="B43" s="330"/>
      <c r="C43" s="331"/>
      <c r="D43" s="331"/>
      <c r="E43" s="332"/>
      <c r="F43" s="251" t="s">
        <v>5</v>
      </c>
      <c r="G43" s="251"/>
      <c r="H43" s="251"/>
      <c r="I43" s="339" t="s">
        <v>6</v>
      </c>
      <c r="J43" s="339"/>
      <c r="K43" s="339"/>
      <c r="L43" s="281" t="s">
        <v>7</v>
      </c>
      <c r="M43" s="281" t="s">
        <v>8</v>
      </c>
      <c r="N43" s="22"/>
      <c r="O43" s="319" t="s">
        <v>9</v>
      </c>
      <c r="P43" s="318" t="s">
        <v>10</v>
      </c>
      <c r="Q43" s="318"/>
      <c r="R43" s="319" t="s">
        <v>9</v>
      </c>
      <c r="S43" s="318" t="s">
        <v>11</v>
      </c>
      <c r="T43" s="318"/>
      <c r="X43" s="318" t="s">
        <v>10</v>
      </c>
      <c r="Y43" s="318"/>
      <c r="Z43" s="318" t="s">
        <v>11</v>
      </c>
      <c r="AA43" s="318"/>
    </row>
    <row r="44" spans="1:28" ht="15" customHeight="1">
      <c r="A44" s="265"/>
      <c r="B44" s="333"/>
      <c r="C44" s="334"/>
      <c r="D44" s="334"/>
      <c r="E44" s="335"/>
      <c r="F44" s="23" t="s">
        <v>12</v>
      </c>
      <c r="G44" s="251" t="s">
        <v>13</v>
      </c>
      <c r="H44" s="23" t="s">
        <v>14</v>
      </c>
      <c r="I44" s="23" t="s">
        <v>12</v>
      </c>
      <c r="J44" s="251" t="s">
        <v>13</v>
      </c>
      <c r="K44" s="23" t="s">
        <v>14</v>
      </c>
      <c r="L44" s="282"/>
      <c r="M44" s="282"/>
      <c r="N44" s="22"/>
      <c r="O44" s="320"/>
      <c r="P44" s="24" t="s">
        <v>12</v>
      </c>
      <c r="Q44" s="322" t="s">
        <v>15</v>
      </c>
      <c r="R44" s="320"/>
      <c r="S44" s="319" t="s">
        <v>12</v>
      </c>
      <c r="T44" s="323" t="s">
        <v>13</v>
      </c>
      <c r="X44" s="24" t="s">
        <v>12</v>
      </c>
      <c r="Y44" s="374" t="s">
        <v>15</v>
      </c>
      <c r="Z44" s="319" t="s">
        <v>12</v>
      </c>
      <c r="AA44" s="319" t="s">
        <v>13</v>
      </c>
    </row>
    <row r="45" spans="1:28" ht="15" customHeight="1">
      <c r="A45" s="265"/>
      <c r="B45" s="336"/>
      <c r="C45" s="337"/>
      <c r="D45" s="337"/>
      <c r="E45" s="338"/>
      <c r="F45" s="25" t="s">
        <v>16</v>
      </c>
      <c r="G45" s="251"/>
      <c r="H45" s="25" t="s">
        <v>17</v>
      </c>
      <c r="I45" s="25" t="s">
        <v>18</v>
      </c>
      <c r="J45" s="251"/>
      <c r="K45" s="25" t="s">
        <v>19</v>
      </c>
      <c r="L45" s="26" t="s">
        <v>20</v>
      </c>
      <c r="M45" s="26" t="s">
        <v>21</v>
      </c>
      <c r="N45" s="22"/>
      <c r="O45" s="321"/>
      <c r="P45" s="27" t="s">
        <v>22</v>
      </c>
      <c r="Q45" s="322"/>
      <c r="R45" s="321"/>
      <c r="S45" s="321"/>
      <c r="T45" s="324"/>
      <c r="X45" s="27" t="s">
        <v>22</v>
      </c>
      <c r="Y45" s="374"/>
      <c r="Z45" s="321"/>
      <c r="AA45" s="321"/>
    </row>
    <row r="46" spans="1:28" ht="15" customHeight="1">
      <c r="A46" s="265"/>
      <c r="B46" s="228" t="s">
        <v>78</v>
      </c>
      <c r="C46" s="308"/>
      <c r="D46" s="308"/>
      <c r="E46" s="229"/>
      <c r="F46" s="28"/>
      <c r="G46" s="29" t="s">
        <v>39</v>
      </c>
      <c r="H46" s="32" t="str">
        <f>IF(F46="","",F46*P46)</f>
        <v/>
      </c>
      <c r="I46" s="28"/>
      <c r="J46" s="29" t="s">
        <v>39</v>
      </c>
      <c r="K46" s="32" t="str">
        <f t="shared" ref="K46:K64" si="4">IF(I46="","",I46*P46)</f>
        <v/>
      </c>
      <c r="L46" s="32" t="str">
        <f>IF(F46="",IF(I46="","",-(I46*P46)),(F46-I46)*P46)</f>
        <v/>
      </c>
      <c r="M46" s="33" t="str">
        <f>IF(L46="","",L46*S46*44/12)</f>
        <v/>
      </c>
      <c r="N46" s="34"/>
      <c r="O46" s="35" t="str">
        <f>IF(P46=$X$46,"","○")</f>
        <v/>
      </c>
      <c r="P46" s="36">
        <v>13.6</v>
      </c>
      <c r="Q46" s="37" t="s">
        <v>40</v>
      </c>
      <c r="R46" s="38"/>
      <c r="S46" s="88">
        <v>0</v>
      </c>
      <c r="T46" s="40" t="s">
        <v>27</v>
      </c>
      <c r="X46" s="41">
        <v>13.6</v>
      </c>
      <c r="Y46" s="89" t="s">
        <v>44</v>
      </c>
      <c r="Z46" s="43">
        <v>0</v>
      </c>
      <c r="AA46" s="41" t="s">
        <v>28</v>
      </c>
    </row>
    <row r="47" spans="1:28" ht="15" customHeight="1">
      <c r="A47" s="265"/>
      <c r="B47" s="228" t="s">
        <v>79</v>
      </c>
      <c r="C47" s="308"/>
      <c r="D47" s="308"/>
      <c r="E47" s="229"/>
      <c r="F47" s="28"/>
      <c r="G47" s="29" t="s">
        <v>39</v>
      </c>
      <c r="H47" s="32" t="str">
        <f t="shared" ref="H47:H64" si="5">IF(F47="","",F47*P47)</f>
        <v/>
      </c>
      <c r="I47" s="28"/>
      <c r="J47" s="29" t="s">
        <v>39</v>
      </c>
      <c r="K47" s="32" t="str">
        <f t="shared" si="4"/>
        <v/>
      </c>
      <c r="L47" s="32" t="str">
        <f t="shared" ref="L47:L56" si="6">IF(F47="",IF(I47="","",-(I47*P47)),(F47-I47)*P47)</f>
        <v/>
      </c>
      <c r="M47" s="33" t="str">
        <f t="shared" ref="M47:M64" si="7">IF(L47="","",L47*S47*44/12)</f>
        <v/>
      </c>
      <c r="N47" s="34"/>
      <c r="O47" s="35" t="str">
        <f>IF(P47=$X$47,"","○")</f>
        <v/>
      </c>
      <c r="P47" s="36">
        <v>13.2</v>
      </c>
      <c r="Q47" s="37" t="s">
        <v>40</v>
      </c>
      <c r="R47" s="38"/>
      <c r="S47" s="88">
        <v>0</v>
      </c>
      <c r="T47" s="40" t="s">
        <v>30</v>
      </c>
      <c r="X47" s="41">
        <v>13.2</v>
      </c>
      <c r="Y47" s="89" t="s">
        <v>40</v>
      </c>
      <c r="Z47" s="43">
        <v>0</v>
      </c>
      <c r="AA47" s="41" t="s">
        <v>28</v>
      </c>
    </row>
    <row r="48" spans="1:28" ht="15" customHeight="1">
      <c r="A48" s="265"/>
      <c r="B48" s="228" t="s">
        <v>80</v>
      </c>
      <c r="C48" s="308"/>
      <c r="D48" s="308"/>
      <c r="E48" s="229"/>
      <c r="F48" s="28"/>
      <c r="G48" s="29" t="s">
        <v>39</v>
      </c>
      <c r="H48" s="32" t="str">
        <f t="shared" si="5"/>
        <v/>
      </c>
      <c r="I48" s="28"/>
      <c r="J48" s="29" t="s">
        <v>39</v>
      </c>
      <c r="K48" s="32" t="str">
        <f>IF(I48="","",I48*P48)</f>
        <v/>
      </c>
      <c r="L48" s="32" t="str">
        <f>IF(F48="",IF(I48="","",-(I48*P48)),(F48-I48)*P48)</f>
        <v/>
      </c>
      <c r="M48" s="33" t="str">
        <f t="shared" si="7"/>
        <v/>
      </c>
      <c r="N48" s="34"/>
      <c r="O48" s="35" t="str">
        <f>IF(P48=$X$48,"","○")</f>
        <v/>
      </c>
      <c r="P48" s="36">
        <v>17.100000000000001</v>
      </c>
      <c r="Q48" s="37" t="s">
        <v>40</v>
      </c>
      <c r="R48" s="38"/>
      <c r="S48" s="88">
        <v>0</v>
      </c>
      <c r="T48" s="40" t="s">
        <v>30</v>
      </c>
      <c r="X48" s="41">
        <v>17.100000000000001</v>
      </c>
      <c r="Y48" s="89" t="s">
        <v>40</v>
      </c>
      <c r="Z48" s="43">
        <v>0</v>
      </c>
      <c r="AA48" s="41" t="s">
        <v>28</v>
      </c>
    </row>
    <row r="49" spans="1:27" ht="15" customHeight="1">
      <c r="A49" s="265"/>
      <c r="B49" s="228" t="s">
        <v>81</v>
      </c>
      <c r="C49" s="308"/>
      <c r="D49" s="308"/>
      <c r="E49" s="229"/>
      <c r="F49" s="28"/>
      <c r="G49" s="29" t="s">
        <v>25</v>
      </c>
      <c r="H49" s="32" t="str">
        <f t="shared" si="5"/>
        <v/>
      </c>
      <c r="I49" s="28"/>
      <c r="J49" s="29" t="s">
        <v>25</v>
      </c>
      <c r="K49" s="32" t="str">
        <f t="shared" si="4"/>
        <v/>
      </c>
      <c r="L49" s="32" t="str">
        <f t="shared" si="6"/>
        <v/>
      </c>
      <c r="M49" s="33" t="str">
        <f t="shared" si="7"/>
        <v/>
      </c>
      <c r="N49" s="34"/>
      <c r="O49" s="35" t="str">
        <f>IF(P49=$X$49,"","○")</f>
        <v/>
      </c>
      <c r="P49" s="36">
        <v>23.4</v>
      </c>
      <c r="Q49" s="37" t="s">
        <v>26</v>
      </c>
      <c r="R49" s="38"/>
      <c r="S49" s="88">
        <v>0</v>
      </c>
      <c r="T49" s="40" t="s">
        <v>30</v>
      </c>
      <c r="X49" s="41">
        <v>23.4</v>
      </c>
      <c r="Y49" s="89" t="s">
        <v>26</v>
      </c>
      <c r="Z49" s="43">
        <v>0</v>
      </c>
      <c r="AA49" s="41" t="s">
        <v>28</v>
      </c>
    </row>
    <row r="50" spans="1:27" ht="15" customHeight="1">
      <c r="A50" s="265"/>
      <c r="B50" s="228" t="s">
        <v>82</v>
      </c>
      <c r="C50" s="308"/>
      <c r="D50" s="308"/>
      <c r="E50" s="229"/>
      <c r="F50" s="28"/>
      <c r="G50" s="29" t="s">
        <v>25</v>
      </c>
      <c r="H50" s="32" t="str">
        <f t="shared" si="5"/>
        <v/>
      </c>
      <c r="I50" s="28"/>
      <c r="J50" s="29" t="s">
        <v>25</v>
      </c>
      <c r="K50" s="32" t="str">
        <f t="shared" si="4"/>
        <v/>
      </c>
      <c r="L50" s="32" t="str">
        <f>IF(F50="",IF(I50="","",-(I50*P50)),(F50-I50)*P50)</f>
        <v/>
      </c>
      <c r="M50" s="33" t="str">
        <f t="shared" si="7"/>
        <v/>
      </c>
      <c r="N50" s="34"/>
      <c r="O50" s="35" t="str">
        <f>IF(P50=$X$50,"","○")</f>
        <v/>
      </c>
      <c r="P50" s="36">
        <v>35.6</v>
      </c>
      <c r="Q50" s="37" t="s">
        <v>26</v>
      </c>
      <c r="R50" s="38"/>
      <c r="S50" s="88">
        <v>0</v>
      </c>
      <c r="T50" s="40" t="s">
        <v>30</v>
      </c>
      <c r="X50" s="41">
        <v>35.6</v>
      </c>
      <c r="Y50" s="89" t="s">
        <v>26</v>
      </c>
      <c r="Z50" s="43">
        <v>0</v>
      </c>
      <c r="AA50" s="41" t="s">
        <v>28</v>
      </c>
    </row>
    <row r="51" spans="1:27" ht="15" customHeight="1">
      <c r="A51" s="265"/>
      <c r="B51" s="228" t="s">
        <v>83</v>
      </c>
      <c r="C51" s="308"/>
      <c r="D51" s="308"/>
      <c r="E51" s="229"/>
      <c r="F51" s="28"/>
      <c r="G51" s="29" t="s">
        <v>46</v>
      </c>
      <c r="H51" s="32" t="str">
        <f t="shared" si="5"/>
        <v/>
      </c>
      <c r="I51" s="28"/>
      <c r="J51" s="29" t="s">
        <v>46</v>
      </c>
      <c r="K51" s="32" t="str">
        <f t="shared" si="4"/>
        <v/>
      </c>
      <c r="L51" s="32" t="str">
        <f t="shared" si="6"/>
        <v/>
      </c>
      <c r="M51" s="33" t="str">
        <f t="shared" si="7"/>
        <v/>
      </c>
      <c r="N51" s="34"/>
      <c r="O51" s="35" t="str">
        <f>IF(P51=$X$51,"","○")</f>
        <v/>
      </c>
      <c r="P51" s="36">
        <v>21.2</v>
      </c>
      <c r="Q51" s="37" t="s">
        <v>47</v>
      </c>
      <c r="R51" s="38"/>
      <c r="S51" s="88">
        <v>0</v>
      </c>
      <c r="T51" s="40" t="s">
        <v>30</v>
      </c>
      <c r="X51" s="41">
        <v>21.2</v>
      </c>
      <c r="Y51" s="89" t="s">
        <v>48</v>
      </c>
      <c r="Z51" s="43">
        <v>0</v>
      </c>
      <c r="AA51" s="41" t="s">
        <v>28</v>
      </c>
    </row>
    <row r="52" spans="1:27" ht="15" customHeight="1">
      <c r="A52" s="265"/>
      <c r="B52" s="228" t="s">
        <v>84</v>
      </c>
      <c r="C52" s="308"/>
      <c r="D52" s="308"/>
      <c r="E52" s="229"/>
      <c r="F52" s="28"/>
      <c r="G52" s="29" t="s">
        <v>39</v>
      </c>
      <c r="H52" s="32" t="str">
        <f t="shared" si="5"/>
        <v/>
      </c>
      <c r="I52" s="28"/>
      <c r="J52" s="29" t="s">
        <v>39</v>
      </c>
      <c r="K52" s="32" t="str">
        <f t="shared" si="4"/>
        <v/>
      </c>
      <c r="L52" s="32" t="str">
        <f t="shared" si="6"/>
        <v/>
      </c>
      <c r="M52" s="33" t="str">
        <f t="shared" si="7"/>
        <v/>
      </c>
      <c r="N52" s="34"/>
      <c r="O52" s="35" t="str">
        <f>IF(P52=$X$52,"","○")</f>
        <v/>
      </c>
      <c r="P52" s="36">
        <v>13.2</v>
      </c>
      <c r="Q52" s="37" t="s">
        <v>40</v>
      </c>
      <c r="R52" s="38"/>
      <c r="S52" s="88">
        <v>0</v>
      </c>
      <c r="T52" s="40" t="s">
        <v>30</v>
      </c>
      <c r="X52" s="41">
        <v>13.2</v>
      </c>
      <c r="Y52" s="89" t="s">
        <v>44</v>
      </c>
      <c r="Z52" s="43">
        <v>0</v>
      </c>
      <c r="AA52" s="41" t="s">
        <v>28</v>
      </c>
    </row>
    <row r="53" spans="1:27" ht="15" customHeight="1">
      <c r="A53" s="265"/>
      <c r="B53" s="228" t="s">
        <v>85</v>
      </c>
      <c r="C53" s="308"/>
      <c r="D53" s="308"/>
      <c r="E53" s="229"/>
      <c r="F53" s="28"/>
      <c r="G53" s="29" t="s">
        <v>39</v>
      </c>
      <c r="H53" s="32" t="str">
        <f t="shared" si="5"/>
        <v/>
      </c>
      <c r="I53" s="28"/>
      <c r="J53" s="29" t="s">
        <v>39</v>
      </c>
      <c r="K53" s="32" t="str">
        <f t="shared" si="4"/>
        <v/>
      </c>
      <c r="L53" s="32" t="str">
        <f t="shared" si="6"/>
        <v/>
      </c>
      <c r="M53" s="33" t="str">
        <f t="shared" si="7"/>
        <v/>
      </c>
      <c r="N53" s="34"/>
      <c r="O53" s="35" t="str">
        <f>IF(P53=$X$53,"","○")</f>
        <v/>
      </c>
      <c r="P53" s="45">
        <v>18</v>
      </c>
      <c r="Q53" s="37" t="s">
        <v>40</v>
      </c>
      <c r="R53" s="38" t="str">
        <f>IF(S53=$Z$53,"","○")</f>
        <v/>
      </c>
      <c r="S53" s="90">
        <v>1.6199999999999999E-2</v>
      </c>
      <c r="T53" s="40" t="s">
        <v>30</v>
      </c>
      <c r="X53" s="46">
        <v>18</v>
      </c>
      <c r="Y53" s="89" t="s">
        <v>44</v>
      </c>
      <c r="Z53" s="41">
        <v>1.6199999999999999E-2</v>
      </c>
      <c r="AA53" s="41" t="s">
        <v>28</v>
      </c>
    </row>
    <row r="54" spans="1:27" ht="15" customHeight="1">
      <c r="A54" s="265"/>
      <c r="B54" s="228" t="s">
        <v>86</v>
      </c>
      <c r="C54" s="308"/>
      <c r="D54" s="308"/>
      <c r="E54" s="229"/>
      <c r="F54" s="28"/>
      <c r="G54" s="29" t="s">
        <v>39</v>
      </c>
      <c r="H54" s="32" t="str">
        <f t="shared" si="5"/>
        <v/>
      </c>
      <c r="I54" s="28"/>
      <c r="J54" s="29" t="s">
        <v>39</v>
      </c>
      <c r="K54" s="32" t="str">
        <f t="shared" si="4"/>
        <v/>
      </c>
      <c r="L54" s="32" t="str">
        <f t="shared" si="6"/>
        <v/>
      </c>
      <c r="M54" s="33" t="str">
        <f t="shared" si="7"/>
        <v/>
      </c>
      <c r="N54" s="34"/>
      <c r="O54" s="35" t="str">
        <f>IF(P54=$X$54,"","○")</f>
        <v/>
      </c>
      <c r="P54" s="36">
        <v>26.9</v>
      </c>
      <c r="Q54" s="37" t="s">
        <v>40</v>
      </c>
      <c r="R54" s="38" t="str">
        <f>IF(S54=$Z$54,"","○")</f>
        <v/>
      </c>
      <c r="S54" s="90">
        <v>1.66E-2</v>
      </c>
      <c r="T54" s="40" t="s">
        <v>30</v>
      </c>
      <c r="X54" s="41">
        <v>26.9</v>
      </c>
      <c r="Y54" s="89" t="s">
        <v>44</v>
      </c>
      <c r="Z54" s="41">
        <v>1.66E-2</v>
      </c>
      <c r="AA54" s="41" t="s">
        <v>28</v>
      </c>
    </row>
    <row r="55" spans="1:27" ht="15" customHeight="1">
      <c r="A55" s="265"/>
      <c r="B55" s="228" t="s">
        <v>87</v>
      </c>
      <c r="C55" s="308"/>
      <c r="D55" s="308"/>
      <c r="E55" s="229"/>
      <c r="F55" s="28"/>
      <c r="G55" s="29" t="s">
        <v>39</v>
      </c>
      <c r="H55" s="32" t="str">
        <f t="shared" si="5"/>
        <v/>
      </c>
      <c r="I55" s="28"/>
      <c r="J55" s="29" t="s">
        <v>39</v>
      </c>
      <c r="K55" s="32" t="str">
        <f t="shared" si="4"/>
        <v/>
      </c>
      <c r="L55" s="32" t="str">
        <f t="shared" si="6"/>
        <v/>
      </c>
      <c r="M55" s="33" t="str">
        <f t="shared" si="7"/>
        <v/>
      </c>
      <c r="N55" s="34"/>
      <c r="O55" s="35" t="str">
        <f>IF(P55=$X$55,"","○")</f>
        <v/>
      </c>
      <c r="P55" s="36">
        <v>33.200000000000003</v>
      </c>
      <c r="Q55" s="37" t="s">
        <v>40</v>
      </c>
      <c r="R55" s="38" t="str">
        <f>IF(S55=$Z$55,"","○")</f>
        <v/>
      </c>
      <c r="S55" s="90">
        <v>1.35E-2</v>
      </c>
      <c r="T55" s="40" t="s">
        <v>30</v>
      </c>
      <c r="X55" s="41">
        <v>33.200000000000003</v>
      </c>
      <c r="Y55" s="89" t="s">
        <v>44</v>
      </c>
      <c r="Z55" s="41">
        <v>1.35E-2</v>
      </c>
      <c r="AA55" s="41" t="s">
        <v>28</v>
      </c>
    </row>
    <row r="56" spans="1:27" ht="15" customHeight="1">
      <c r="A56" s="265"/>
      <c r="B56" s="315" t="s">
        <v>88</v>
      </c>
      <c r="C56" s="316"/>
      <c r="D56" s="316"/>
      <c r="E56" s="317"/>
      <c r="F56" s="28"/>
      <c r="G56" s="29" t="s">
        <v>39</v>
      </c>
      <c r="H56" s="32" t="str">
        <f t="shared" si="5"/>
        <v/>
      </c>
      <c r="I56" s="28"/>
      <c r="J56" s="29" t="s">
        <v>39</v>
      </c>
      <c r="K56" s="32" t="str">
        <f t="shared" si="4"/>
        <v/>
      </c>
      <c r="L56" s="32" t="str">
        <f t="shared" si="6"/>
        <v/>
      </c>
      <c r="M56" s="33" t="str">
        <f t="shared" si="7"/>
        <v/>
      </c>
      <c r="N56" s="34"/>
      <c r="O56" s="35" t="str">
        <f>IF(P56=$X$56,"","○")</f>
        <v/>
      </c>
      <c r="P56" s="36">
        <v>29.3</v>
      </c>
      <c r="Q56" s="37" t="s">
        <v>40</v>
      </c>
      <c r="R56" s="38" t="str">
        <f>IF(S56=$Z$56,"","○")</f>
        <v/>
      </c>
      <c r="S56" s="90">
        <v>2.5700000000000001E-2</v>
      </c>
      <c r="T56" s="40" t="s">
        <v>27</v>
      </c>
      <c r="X56" s="41">
        <v>29.3</v>
      </c>
      <c r="Y56" s="89" t="s">
        <v>44</v>
      </c>
      <c r="Z56" s="41">
        <v>2.5700000000000001E-2</v>
      </c>
      <c r="AA56" s="41" t="s">
        <v>28</v>
      </c>
    </row>
    <row r="57" spans="1:27" ht="15" customHeight="1">
      <c r="A57" s="265"/>
      <c r="B57" s="315" t="s">
        <v>89</v>
      </c>
      <c r="C57" s="316"/>
      <c r="D57" s="316"/>
      <c r="E57" s="317"/>
      <c r="F57" s="28"/>
      <c r="G57" s="29" t="s">
        <v>39</v>
      </c>
      <c r="H57" s="32" t="str">
        <f t="shared" si="5"/>
        <v/>
      </c>
      <c r="I57" s="28"/>
      <c r="J57" s="29" t="s">
        <v>39</v>
      </c>
      <c r="K57" s="32" t="str">
        <f t="shared" si="4"/>
        <v/>
      </c>
      <c r="L57" s="32" t="str">
        <f>IF(F57="",IF(I57="","",-(I57*P57)),(F57-I57)*P57)</f>
        <v/>
      </c>
      <c r="M57" s="33" t="str">
        <f t="shared" si="7"/>
        <v/>
      </c>
      <c r="N57" s="34"/>
      <c r="O57" s="35" t="str">
        <f>IF(P57=$X$57,"","○")</f>
        <v/>
      </c>
      <c r="P57" s="36">
        <v>29.3</v>
      </c>
      <c r="Q57" s="37" t="s">
        <v>40</v>
      </c>
      <c r="R57" s="38" t="str">
        <f>IF(S57=$Z$57,"","○")</f>
        <v/>
      </c>
      <c r="S57" s="90">
        <v>2.3900000000000001E-2</v>
      </c>
      <c r="T57" s="40" t="s">
        <v>27</v>
      </c>
      <c r="X57" s="41">
        <v>29.3</v>
      </c>
      <c r="Y57" s="89" t="s">
        <v>44</v>
      </c>
      <c r="Z57" s="41">
        <v>2.3900000000000001E-2</v>
      </c>
      <c r="AA57" s="41" t="s">
        <v>28</v>
      </c>
    </row>
    <row r="58" spans="1:27" ht="15" customHeight="1">
      <c r="A58" s="265"/>
      <c r="B58" s="228" t="s">
        <v>90</v>
      </c>
      <c r="C58" s="308"/>
      <c r="D58" s="308"/>
      <c r="E58" s="229"/>
      <c r="F58" s="28"/>
      <c r="G58" s="29" t="s">
        <v>25</v>
      </c>
      <c r="H58" s="32" t="str">
        <f t="shared" si="5"/>
        <v/>
      </c>
      <c r="I58" s="28"/>
      <c r="J58" s="29" t="s">
        <v>25</v>
      </c>
      <c r="K58" s="32" t="str">
        <f t="shared" si="4"/>
        <v/>
      </c>
      <c r="L58" s="32" t="str">
        <f t="shared" ref="L58:L64" si="8">IF(F58="",IF(I58="","",-(I58*P58)),(F58-I58)*P58)</f>
        <v/>
      </c>
      <c r="M58" s="33" t="str">
        <f>IF(L58="","",L58*S58*44/12)</f>
        <v/>
      </c>
      <c r="N58" s="34"/>
      <c r="O58" s="35" t="str">
        <f>IF(P58=$X$58,"","○")</f>
        <v/>
      </c>
      <c r="P58" s="36">
        <v>40.200000000000003</v>
      </c>
      <c r="Q58" s="37" t="s">
        <v>26</v>
      </c>
      <c r="R58" s="38" t="str">
        <f>IF(S58=$Z$58,"","○")</f>
        <v/>
      </c>
      <c r="S58" s="90">
        <v>1.7899999999999999E-2</v>
      </c>
      <c r="T58" s="40" t="s">
        <v>30</v>
      </c>
      <c r="X58" s="41">
        <v>40.200000000000003</v>
      </c>
      <c r="Y58" s="89" t="s">
        <v>26</v>
      </c>
      <c r="Z58" s="41">
        <v>1.7899999999999999E-2</v>
      </c>
      <c r="AA58" s="41" t="s">
        <v>28</v>
      </c>
    </row>
    <row r="59" spans="1:27" ht="15" customHeight="1">
      <c r="A59" s="265"/>
      <c r="B59" s="228" t="s">
        <v>91</v>
      </c>
      <c r="C59" s="308"/>
      <c r="D59" s="308"/>
      <c r="E59" s="229"/>
      <c r="F59" s="28"/>
      <c r="G59" s="29" t="s">
        <v>46</v>
      </c>
      <c r="H59" s="32" t="str">
        <f t="shared" si="5"/>
        <v/>
      </c>
      <c r="I59" s="28"/>
      <c r="J59" s="29" t="s">
        <v>46</v>
      </c>
      <c r="K59" s="32" t="str">
        <f t="shared" si="4"/>
        <v/>
      </c>
      <c r="L59" s="32" t="str">
        <f>IF(F59="",IF(I59="","",-(I59*P59)),(F59-I59)*P59)</f>
        <v/>
      </c>
      <c r="M59" s="33" t="str">
        <f t="shared" si="7"/>
        <v/>
      </c>
      <c r="N59" s="34"/>
      <c r="O59" s="35" t="str">
        <f>IF(P59=$X$59,"","○")</f>
        <v/>
      </c>
      <c r="P59" s="36">
        <v>21.2</v>
      </c>
      <c r="Q59" s="37" t="s">
        <v>47</v>
      </c>
      <c r="R59" s="38"/>
      <c r="S59" s="88">
        <v>0</v>
      </c>
      <c r="T59" s="40" t="s">
        <v>30</v>
      </c>
      <c r="X59" s="41">
        <v>21.2</v>
      </c>
      <c r="Y59" s="89" t="s">
        <v>48</v>
      </c>
      <c r="Z59" s="43">
        <v>0</v>
      </c>
      <c r="AA59" s="41" t="s">
        <v>28</v>
      </c>
    </row>
    <row r="60" spans="1:27" ht="15" customHeight="1">
      <c r="A60" s="265"/>
      <c r="B60" s="228" t="s">
        <v>92</v>
      </c>
      <c r="C60" s="308"/>
      <c r="D60" s="308"/>
      <c r="E60" s="229"/>
      <c r="F60" s="28"/>
      <c r="G60" s="29" t="s">
        <v>39</v>
      </c>
      <c r="H60" s="32" t="str">
        <f t="shared" si="5"/>
        <v/>
      </c>
      <c r="I60" s="28"/>
      <c r="J60" s="29" t="s">
        <v>39</v>
      </c>
      <c r="K60" s="32" t="str">
        <f t="shared" si="4"/>
        <v/>
      </c>
      <c r="L60" s="32" t="str">
        <f t="shared" si="8"/>
        <v/>
      </c>
      <c r="M60" s="33" t="str">
        <f>IF(L60="","",L60*S60*44/12)</f>
        <v/>
      </c>
      <c r="N60" s="34"/>
      <c r="O60" s="35" t="str">
        <f>IF(P60=$X$60,"","○")</f>
        <v/>
      </c>
      <c r="P60" s="36">
        <v>17.100000000000001</v>
      </c>
      <c r="Q60" s="37" t="s">
        <v>40</v>
      </c>
      <c r="R60" s="38"/>
      <c r="S60" s="88">
        <v>0</v>
      </c>
      <c r="T60" s="40" t="s">
        <v>30</v>
      </c>
      <c r="X60" s="41">
        <v>17.100000000000001</v>
      </c>
      <c r="Y60" s="89" t="s">
        <v>44</v>
      </c>
      <c r="Z60" s="43">
        <v>0</v>
      </c>
      <c r="AA60" s="41" t="s">
        <v>28</v>
      </c>
    </row>
    <row r="61" spans="1:27" ht="15" customHeight="1">
      <c r="A61" s="265"/>
      <c r="B61" s="228" t="s">
        <v>93</v>
      </c>
      <c r="C61" s="308"/>
      <c r="D61" s="308"/>
      <c r="E61" s="229"/>
      <c r="F61" s="28"/>
      <c r="G61" s="29" t="s">
        <v>39</v>
      </c>
      <c r="H61" s="32" t="str">
        <f t="shared" si="5"/>
        <v/>
      </c>
      <c r="I61" s="28"/>
      <c r="J61" s="29" t="s">
        <v>39</v>
      </c>
      <c r="K61" s="32" t="str">
        <f t="shared" si="4"/>
        <v/>
      </c>
      <c r="L61" s="32" t="str">
        <f t="shared" si="8"/>
        <v/>
      </c>
      <c r="M61" s="33" t="str">
        <f t="shared" si="7"/>
        <v/>
      </c>
      <c r="N61" s="34"/>
      <c r="O61" s="35" t="str">
        <f>IF(P61=$X$61,"","○")</f>
        <v/>
      </c>
      <c r="P61" s="45">
        <v>142</v>
      </c>
      <c r="Q61" s="37" t="s">
        <v>40</v>
      </c>
      <c r="R61" s="38"/>
      <c r="S61" s="88">
        <v>0</v>
      </c>
      <c r="T61" s="40" t="s">
        <v>30</v>
      </c>
      <c r="X61" s="46">
        <v>142</v>
      </c>
      <c r="Y61" s="89" t="s">
        <v>44</v>
      </c>
      <c r="Z61" s="43">
        <v>0</v>
      </c>
      <c r="AA61" s="41" t="s">
        <v>28</v>
      </c>
    </row>
    <row r="62" spans="1:27" ht="15" customHeight="1" thickBot="1">
      <c r="A62" s="265"/>
      <c r="B62" s="228" t="s">
        <v>94</v>
      </c>
      <c r="C62" s="308"/>
      <c r="D62" s="308"/>
      <c r="E62" s="229"/>
      <c r="F62" s="28"/>
      <c r="G62" s="29" t="s">
        <v>39</v>
      </c>
      <c r="H62" s="32" t="str">
        <f t="shared" si="5"/>
        <v/>
      </c>
      <c r="I62" s="28"/>
      <c r="J62" s="29" t="s">
        <v>39</v>
      </c>
      <c r="K62" s="32" t="str">
        <f t="shared" si="4"/>
        <v/>
      </c>
      <c r="L62" s="32" t="str">
        <f t="shared" si="8"/>
        <v/>
      </c>
      <c r="M62" s="33" t="str">
        <f>IF(L62="","",L62*S62*44/12)</f>
        <v/>
      </c>
      <c r="N62" s="34"/>
      <c r="O62" s="35" t="str">
        <f>IF(P62=$X$62,"","○")</f>
        <v/>
      </c>
      <c r="P62" s="52">
        <v>22.5</v>
      </c>
      <c r="Q62" s="91" t="s">
        <v>40</v>
      </c>
      <c r="R62" s="38"/>
      <c r="S62" s="92">
        <v>0</v>
      </c>
      <c r="T62" s="93" t="s">
        <v>30</v>
      </c>
      <c r="X62" s="41">
        <v>22.5</v>
      </c>
      <c r="Y62" s="89" t="s">
        <v>44</v>
      </c>
      <c r="Z62" s="43">
        <v>0</v>
      </c>
      <c r="AA62" s="41" t="s">
        <v>28</v>
      </c>
    </row>
    <row r="63" spans="1:27" ht="15" customHeight="1">
      <c r="A63" s="265"/>
      <c r="B63" s="309" t="s">
        <v>95</v>
      </c>
      <c r="C63" s="310"/>
      <c r="D63" s="313"/>
      <c r="E63" s="314"/>
      <c r="F63" s="28"/>
      <c r="G63" s="58"/>
      <c r="H63" s="32" t="str">
        <f t="shared" si="5"/>
        <v/>
      </c>
      <c r="I63" s="28"/>
      <c r="J63" s="58"/>
      <c r="K63" s="32" t="str">
        <f t="shared" si="4"/>
        <v/>
      </c>
      <c r="L63" s="32" t="str">
        <f t="shared" si="8"/>
        <v/>
      </c>
      <c r="M63" s="33" t="str">
        <f t="shared" si="7"/>
        <v/>
      </c>
      <c r="N63" s="94"/>
      <c r="O63" s="95"/>
      <c r="P63" s="60"/>
      <c r="Q63" s="96"/>
      <c r="R63" s="62"/>
      <c r="S63" s="60"/>
      <c r="T63" s="96"/>
      <c r="W63" s="56"/>
      <c r="X63" s="66"/>
      <c r="Y63" s="62"/>
      <c r="Z63" s="66"/>
      <c r="AA63" s="62"/>
    </row>
    <row r="64" spans="1:27" ht="15" customHeight="1" thickBot="1">
      <c r="A64" s="265"/>
      <c r="B64" s="311"/>
      <c r="C64" s="312"/>
      <c r="D64" s="313"/>
      <c r="E64" s="314"/>
      <c r="F64" s="28"/>
      <c r="G64" s="58"/>
      <c r="H64" s="32" t="str">
        <f t="shared" si="5"/>
        <v/>
      </c>
      <c r="I64" s="28"/>
      <c r="J64" s="58"/>
      <c r="K64" s="32" t="str">
        <f t="shared" si="4"/>
        <v/>
      </c>
      <c r="L64" s="32" t="str">
        <f t="shared" si="8"/>
        <v/>
      </c>
      <c r="M64" s="33" t="str">
        <f t="shared" si="7"/>
        <v/>
      </c>
      <c r="N64" s="94"/>
      <c r="O64" s="97"/>
      <c r="P64" s="67"/>
      <c r="Q64" s="98"/>
      <c r="R64" s="65"/>
      <c r="S64" s="67"/>
      <c r="T64" s="98"/>
      <c r="W64" s="56"/>
      <c r="X64" s="70"/>
      <c r="Y64" s="65"/>
      <c r="Z64" s="70"/>
      <c r="AA64" s="65"/>
    </row>
    <row r="65" spans="1:27" ht="15" customHeight="1">
      <c r="A65" s="99"/>
      <c r="B65" s="303" t="s">
        <v>96</v>
      </c>
      <c r="C65" s="304"/>
      <c r="D65" s="304"/>
      <c r="E65" s="304"/>
      <c r="F65" s="304"/>
      <c r="G65" s="304"/>
      <c r="H65" s="304"/>
      <c r="I65" s="304"/>
      <c r="J65" s="304"/>
      <c r="K65" s="304"/>
      <c r="L65" s="305"/>
      <c r="M65" s="71" t="str">
        <f>IF(SUM(M46:M64)=0,"",SUM(M46:M64))</f>
        <v/>
      </c>
      <c r="N65" s="34"/>
      <c r="O65" s="16"/>
      <c r="P65" s="100"/>
      <c r="Q65" s="73"/>
      <c r="R65" s="65"/>
      <c r="S65" s="100"/>
      <c r="T65" s="73"/>
      <c r="W65" s="56"/>
      <c r="X65" s="70"/>
      <c r="Y65" s="65"/>
      <c r="Z65" s="70"/>
      <c r="AA65" s="65"/>
    </row>
    <row r="66" spans="1:27" ht="24.75" customHeight="1">
      <c r="A66" s="251" t="s">
        <v>4</v>
      </c>
      <c r="B66" s="251"/>
      <c r="C66" s="251"/>
      <c r="D66" s="251"/>
      <c r="E66" s="251"/>
      <c r="F66" s="252" t="s">
        <v>5</v>
      </c>
      <c r="G66" s="253"/>
      <c r="H66" s="298"/>
      <c r="I66" s="252" t="s">
        <v>6</v>
      </c>
      <c r="J66" s="253"/>
      <c r="K66" s="298"/>
      <c r="L66" s="281" t="s">
        <v>69</v>
      </c>
      <c r="M66" s="279" t="s">
        <v>8</v>
      </c>
      <c r="N66" s="94"/>
      <c r="O66" s="16"/>
      <c r="P66" s="100"/>
      <c r="R66" s="319" t="s">
        <v>9</v>
      </c>
      <c r="S66" s="318" t="s">
        <v>11</v>
      </c>
      <c r="T66" s="318"/>
      <c r="W66" s="56"/>
      <c r="X66" s="70"/>
      <c r="Y66" s="65"/>
      <c r="Z66" s="70"/>
      <c r="AA66" s="65"/>
    </row>
    <row r="67" spans="1:27" ht="15" customHeight="1">
      <c r="A67" s="251"/>
      <c r="B67" s="251"/>
      <c r="C67" s="251"/>
      <c r="D67" s="251"/>
      <c r="E67" s="251"/>
      <c r="F67" s="23" t="s">
        <v>12</v>
      </c>
      <c r="G67" s="281" t="s">
        <v>13</v>
      </c>
      <c r="H67" s="306"/>
      <c r="I67" s="26" t="s">
        <v>12</v>
      </c>
      <c r="J67" s="282" t="s">
        <v>13</v>
      </c>
      <c r="K67" s="306"/>
      <c r="L67" s="282"/>
      <c r="M67" s="280"/>
      <c r="N67" s="94"/>
      <c r="O67" s="97"/>
      <c r="P67" s="100"/>
      <c r="Q67" s="101"/>
      <c r="R67" s="320"/>
      <c r="S67" s="319" t="s">
        <v>12</v>
      </c>
      <c r="T67" s="323" t="s">
        <v>13</v>
      </c>
      <c r="W67" s="56"/>
      <c r="X67" s="70"/>
      <c r="Y67" s="65"/>
      <c r="Z67" s="70"/>
      <c r="AA67" s="65"/>
    </row>
    <row r="68" spans="1:27" ht="15" customHeight="1">
      <c r="A68" s="251"/>
      <c r="B68" s="251"/>
      <c r="C68" s="251"/>
      <c r="D68" s="251"/>
      <c r="E68" s="251"/>
      <c r="F68" s="25" t="s">
        <v>16</v>
      </c>
      <c r="G68" s="299"/>
      <c r="H68" s="307"/>
      <c r="I68" s="102" t="s">
        <v>97</v>
      </c>
      <c r="J68" s="299"/>
      <c r="K68" s="307"/>
      <c r="L68" s="25" t="s">
        <v>98</v>
      </c>
      <c r="M68" s="26" t="s">
        <v>21</v>
      </c>
      <c r="N68" s="94"/>
      <c r="O68" s="77"/>
      <c r="P68" s="100"/>
      <c r="Q68" s="15"/>
      <c r="R68" s="321"/>
      <c r="S68" s="321"/>
      <c r="T68" s="324"/>
      <c r="W68" s="56"/>
      <c r="X68" s="70"/>
      <c r="Y68" s="65"/>
      <c r="Z68" s="87"/>
      <c r="AA68" s="83"/>
    </row>
    <row r="69" spans="1:27" ht="15" customHeight="1" thickBot="1">
      <c r="A69" s="281" t="s">
        <v>99</v>
      </c>
      <c r="B69" s="300" t="s">
        <v>100</v>
      </c>
      <c r="C69" s="284" t="s">
        <v>101</v>
      </c>
      <c r="D69" s="285"/>
      <c r="E69" s="286"/>
      <c r="F69" s="28"/>
      <c r="G69" s="29" t="s">
        <v>102</v>
      </c>
      <c r="H69" s="103"/>
      <c r="I69" s="28"/>
      <c r="J69" s="29" t="s">
        <v>103</v>
      </c>
      <c r="K69" s="104"/>
      <c r="L69" s="30" t="str">
        <f>IF(F69="",IF(I69="","",F69-I69),F69-I69)</f>
        <v/>
      </c>
      <c r="M69" s="71" t="str">
        <f>IF(L69="","",L69*S69)</f>
        <v/>
      </c>
      <c r="N69" s="34"/>
      <c r="O69" s="56"/>
      <c r="P69" s="70"/>
      <c r="Q69" s="105"/>
      <c r="R69" s="106" t="str">
        <f>IF(S69=$Z$69,"","○")</f>
        <v/>
      </c>
      <c r="S69" s="107">
        <v>6.54E-2</v>
      </c>
      <c r="T69" s="40" t="s">
        <v>104</v>
      </c>
      <c r="X69" s="70"/>
      <c r="Y69" s="70"/>
      <c r="Z69" s="108">
        <v>6.54E-2</v>
      </c>
      <c r="AA69" s="44" t="s">
        <v>105</v>
      </c>
    </row>
    <row r="70" spans="1:27" ht="15" customHeight="1" thickTop="1">
      <c r="A70" s="282"/>
      <c r="B70" s="301"/>
      <c r="C70" s="222" t="s">
        <v>106</v>
      </c>
      <c r="D70" s="223"/>
      <c r="E70" s="224"/>
      <c r="F70" s="28"/>
      <c r="G70" s="29" t="s">
        <v>103</v>
      </c>
      <c r="H70" s="103"/>
      <c r="I70" s="28"/>
      <c r="J70" s="29" t="s">
        <v>103</v>
      </c>
      <c r="K70" s="104"/>
      <c r="L70" s="30" t="str">
        <f>IF(F70="",IF(I70="","",F70-I70),F70-I70)</f>
        <v/>
      </c>
      <c r="M70" s="71" t="str">
        <f>IF(L70="","",L70*S70)</f>
        <v/>
      </c>
      <c r="N70" s="34"/>
      <c r="O70" s="56"/>
      <c r="P70" s="70"/>
      <c r="Q70" s="105"/>
      <c r="R70" s="109"/>
      <c r="S70" s="110"/>
      <c r="T70" s="111" t="s">
        <v>104</v>
      </c>
      <c r="X70" s="70"/>
      <c r="Y70" s="70"/>
      <c r="Z70" s="112"/>
      <c r="AA70" s="44" t="s">
        <v>105</v>
      </c>
    </row>
    <row r="71" spans="1:27" ht="15" customHeight="1">
      <c r="A71" s="282"/>
      <c r="B71" s="301"/>
      <c r="C71" s="284" t="s">
        <v>107</v>
      </c>
      <c r="D71" s="285"/>
      <c r="E71" s="286"/>
      <c r="F71" s="28"/>
      <c r="G71" s="29" t="s">
        <v>103</v>
      </c>
      <c r="H71" s="103"/>
      <c r="I71" s="28"/>
      <c r="J71" s="29" t="s">
        <v>103</v>
      </c>
      <c r="K71" s="104"/>
      <c r="L71" s="30" t="str">
        <f t="shared" ref="L71:L73" si="9">IF(F71="",IF(I71="","",F71-I71),F71-I71)</f>
        <v/>
      </c>
      <c r="M71" s="71" t="str">
        <f t="shared" ref="M71:M73" si="10">IF(L71="","",L71*S71)</f>
        <v/>
      </c>
      <c r="N71" s="34"/>
      <c r="O71" s="56"/>
      <c r="P71" s="70"/>
      <c r="Q71" s="105"/>
      <c r="R71" s="109"/>
      <c r="S71" s="113"/>
      <c r="T71" s="111" t="s">
        <v>104</v>
      </c>
      <c r="X71" s="70"/>
      <c r="Y71" s="70"/>
      <c r="Z71" s="112"/>
      <c r="AA71" s="44" t="s">
        <v>105</v>
      </c>
    </row>
    <row r="72" spans="1:27" ht="15" customHeight="1">
      <c r="A72" s="282"/>
      <c r="B72" s="301"/>
      <c r="C72" s="284" t="s">
        <v>108</v>
      </c>
      <c r="D72" s="285"/>
      <c r="E72" s="286"/>
      <c r="F72" s="28"/>
      <c r="G72" s="29" t="s">
        <v>103</v>
      </c>
      <c r="H72" s="103"/>
      <c r="I72" s="28"/>
      <c r="J72" s="29" t="s">
        <v>103</v>
      </c>
      <c r="K72" s="104"/>
      <c r="L72" s="30" t="str">
        <f t="shared" si="9"/>
        <v/>
      </c>
      <c r="M72" s="71" t="str">
        <f t="shared" si="10"/>
        <v/>
      </c>
      <c r="N72" s="34"/>
      <c r="O72" s="56"/>
      <c r="P72" s="70"/>
      <c r="Q72" s="105"/>
      <c r="R72" s="109"/>
      <c r="S72" s="113"/>
      <c r="T72" s="111" t="s">
        <v>104</v>
      </c>
      <c r="X72" s="70"/>
      <c r="Y72" s="70"/>
      <c r="Z72" s="112"/>
      <c r="AA72" s="44" t="s">
        <v>105</v>
      </c>
    </row>
    <row r="73" spans="1:27" ht="15" customHeight="1" thickBot="1">
      <c r="A73" s="282"/>
      <c r="B73" s="302"/>
      <c r="C73" s="284" t="s">
        <v>109</v>
      </c>
      <c r="D73" s="286"/>
      <c r="E73" s="114"/>
      <c r="F73" s="28"/>
      <c r="G73" s="29" t="s">
        <v>103</v>
      </c>
      <c r="H73" s="103"/>
      <c r="I73" s="28"/>
      <c r="J73" s="29" t="s">
        <v>103</v>
      </c>
      <c r="K73" s="104"/>
      <c r="L73" s="30" t="str">
        <f t="shared" si="9"/>
        <v/>
      </c>
      <c r="M73" s="71" t="str">
        <f t="shared" si="10"/>
        <v/>
      </c>
      <c r="N73" s="34"/>
      <c r="O73" s="56"/>
      <c r="P73" s="70"/>
      <c r="Q73" s="105"/>
      <c r="R73" s="109"/>
      <c r="S73" s="115"/>
      <c r="T73" s="111" t="s">
        <v>104</v>
      </c>
      <c r="X73" s="70"/>
      <c r="Y73" s="70"/>
      <c r="Z73" s="112"/>
      <c r="AA73" s="44" t="s">
        <v>105</v>
      </c>
    </row>
    <row r="74" spans="1:27" ht="15" customHeight="1" thickTop="1">
      <c r="A74" s="282"/>
      <c r="B74" s="300" t="s">
        <v>110</v>
      </c>
      <c r="C74" s="284" t="s">
        <v>111</v>
      </c>
      <c r="D74" s="285"/>
      <c r="E74" s="286"/>
      <c r="F74" s="28"/>
      <c r="G74" s="29" t="s">
        <v>103</v>
      </c>
      <c r="H74" s="103"/>
      <c r="I74" s="28"/>
      <c r="J74" s="29" t="s">
        <v>103</v>
      </c>
      <c r="K74" s="104"/>
      <c r="L74" s="79"/>
      <c r="M74" s="116"/>
      <c r="N74" s="34"/>
      <c r="O74" s="56"/>
      <c r="P74" s="70"/>
      <c r="Q74" s="105"/>
      <c r="R74" s="53"/>
      <c r="S74" s="117">
        <v>0</v>
      </c>
      <c r="T74" s="111" t="s">
        <v>104</v>
      </c>
      <c r="X74" s="70"/>
      <c r="Y74" s="70"/>
      <c r="Z74" s="118">
        <v>0</v>
      </c>
      <c r="AA74" s="44" t="s">
        <v>105</v>
      </c>
    </row>
    <row r="75" spans="1:27" ht="15" customHeight="1">
      <c r="A75" s="282"/>
      <c r="B75" s="301"/>
      <c r="C75" s="284" t="s">
        <v>112</v>
      </c>
      <c r="D75" s="285"/>
      <c r="E75" s="286"/>
      <c r="F75" s="28"/>
      <c r="G75" s="29" t="s">
        <v>103</v>
      </c>
      <c r="H75" s="103"/>
      <c r="I75" s="28"/>
      <c r="J75" s="29" t="s">
        <v>103</v>
      </c>
      <c r="K75" s="104"/>
      <c r="L75" s="79"/>
      <c r="M75" s="116"/>
      <c r="N75" s="34"/>
      <c r="O75" s="56"/>
      <c r="P75" s="70"/>
      <c r="Q75" s="105"/>
      <c r="R75" s="106"/>
      <c r="S75" s="119">
        <v>0</v>
      </c>
      <c r="T75" s="111" t="s">
        <v>104</v>
      </c>
      <c r="X75" s="70"/>
      <c r="Y75" s="70"/>
      <c r="Z75" s="118">
        <v>0</v>
      </c>
      <c r="AA75" s="44" t="s">
        <v>105</v>
      </c>
    </row>
    <row r="76" spans="1:27" ht="15" customHeight="1">
      <c r="A76" s="282"/>
      <c r="B76" s="301"/>
      <c r="C76" s="284" t="s">
        <v>113</v>
      </c>
      <c r="D76" s="285"/>
      <c r="E76" s="286"/>
      <c r="F76" s="28"/>
      <c r="G76" s="29" t="s">
        <v>103</v>
      </c>
      <c r="H76" s="103"/>
      <c r="I76" s="28"/>
      <c r="J76" s="29" t="s">
        <v>103</v>
      </c>
      <c r="K76" s="104"/>
      <c r="L76" s="79"/>
      <c r="M76" s="116"/>
      <c r="N76" s="34"/>
      <c r="O76" s="56"/>
      <c r="P76" s="70"/>
      <c r="Q76" s="105"/>
      <c r="R76" s="106"/>
      <c r="S76" s="119">
        <v>0</v>
      </c>
      <c r="T76" s="111" t="s">
        <v>104</v>
      </c>
      <c r="X76" s="70"/>
      <c r="Y76" s="70"/>
      <c r="Z76" s="118">
        <v>0</v>
      </c>
      <c r="AA76" s="44" t="s">
        <v>105</v>
      </c>
    </row>
    <row r="77" spans="1:27" ht="15" customHeight="1">
      <c r="A77" s="282"/>
      <c r="B77" s="301"/>
      <c r="C77" s="284" t="s">
        <v>114</v>
      </c>
      <c r="D77" s="285"/>
      <c r="E77" s="286"/>
      <c r="F77" s="28"/>
      <c r="G77" s="29" t="s">
        <v>103</v>
      </c>
      <c r="H77" s="103"/>
      <c r="I77" s="28"/>
      <c r="J77" s="29" t="s">
        <v>103</v>
      </c>
      <c r="K77" s="104"/>
      <c r="L77" s="79"/>
      <c r="M77" s="116"/>
      <c r="N77" s="34"/>
      <c r="O77" s="56"/>
      <c r="P77" s="70"/>
      <c r="Q77" s="105"/>
      <c r="R77" s="106"/>
      <c r="S77" s="119">
        <v>0</v>
      </c>
      <c r="T77" s="111" t="s">
        <v>104</v>
      </c>
      <c r="X77" s="70"/>
      <c r="Y77" s="70"/>
      <c r="Z77" s="118">
        <v>0</v>
      </c>
      <c r="AA77" s="44" t="s">
        <v>105</v>
      </c>
    </row>
    <row r="78" spans="1:27" ht="15" customHeight="1">
      <c r="A78" s="282"/>
      <c r="B78" s="302"/>
      <c r="C78" s="284" t="s">
        <v>115</v>
      </c>
      <c r="D78" s="286"/>
      <c r="E78" s="114"/>
      <c r="F78" s="28"/>
      <c r="G78" s="29" t="s">
        <v>103</v>
      </c>
      <c r="H78" s="103"/>
      <c r="I78" s="28"/>
      <c r="J78" s="29" t="s">
        <v>103</v>
      </c>
      <c r="K78" s="104"/>
      <c r="L78" s="79"/>
      <c r="M78" s="116"/>
      <c r="N78" s="34"/>
      <c r="O78" s="56"/>
      <c r="P78" s="70"/>
      <c r="Q78" s="105"/>
      <c r="R78" s="106"/>
      <c r="S78" s="120"/>
      <c r="T78" s="111" t="s">
        <v>104</v>
      </c>
      <c r="X78" s="70"/>
      <c r="Y78" s="70"/>
      <c r="Z78" s="118">
        <v>0</v>
      </c>
      <c r="AA78" s="44" t="s">
        <v>105</v>
      </c>
    </row>
    <row r="79" spans="1:27" ht="15" customHeight="1">
      <c r="A79" s="299"/>
      <c r="B79" s="251" t="s">
        <v>116</v>
      </c>
      <c r="C79" s="251"/>
      <c r="D79" s="251"/>
      <c r="E79" s="251"/>
      <c r="F79" s="251"/>
      <c r="G79" s="251"/>
      <c r="H79" s="251"/>
      <c r="I79" s="251"/>
      <c r="J79" s="251"/>
      <c r="K79" s="251"/>
      <c r="L79" s="251"/>
      <c r="M79" s="71" t="str">
        <f>IF(SUM(M69:M78)=0,"",SUM(M69:M78))</f>
        <v/>
      </c>
      <c r="N79" s="34"/>
      <c r="O79" s="56"/>
      <c r="P79" s="70"/>
      <c r="Q79" s="105"/>
      <c r="R79" s="65"/>
      <c r="S79" s="121"/>
      <c r="T79" s="122"/>
      <c r="X79" s="70"/>
      <c r="Y79" s="65"/>
      <c r="Z79" s="70"/>
      <c r="AA79" s="65"/>
    </row>
    <row r="80" spans="1:27" ht="30" customHeight="1">
      <c r="A80" s="289" t="s">
        <v>4</v>
      </c>
      <c r="B80" s="290"/>
      <c r="C80" s="290"/>
      <c r="D80" s="290"/>
      <c r="E80" s="291"/>
      <c r="F80" s="252" t="s">
        <v>5</v>
      </c>
      <c r="G80" s="253"/>
      <c r="H80" s="298"/>
      <c r="I80" s="252" t="s">
        <v>6</v>
      </c>
      <c r="J80" s="253"/>
      <c r="K80" s="298"/>
      <c r="L80" s="281" t="s">
        <v>117</v>
      </c>
      <c r="M80" s="279" t="s">
        <v>8</v>
      </c>
      <c r="N80" s="34"/>
      <c r="O80" s="56"/>
      <c r="P80" s="70"/>
      <c r="Q80" s="105"/>
      <c r="R80" s="65"/>
      <c r="S80" s="121"/>
      <c r="T80" s="73"/>
      <c r="X80" s="70"/>
      <c r="Y80" s="65"/>
      <c r="Z80" s="70"/>
      <c r="AA80" s="65"/>
    </row>
    <row r="81" spans="1:27" ht="15" customHeight="1">
      <c r="A81" s="292"/>
      <c r="B81" s="293"/>
      <c r="C81" s="293"/>
      <c r="D81" s="293"/>
      <c r="E81" s="294"/>
      <c r="F81" s="281" t="s">
        <v>12</v>
      </c>
      <c r="G81" s="251" t="s">
        <v>13</v>
      </c>
      <c r="H81" s="283"/>
      <c r="I81" s="281" t="s">
        <v>12</v>
      </c>
      <c r="J81" s="251" t="s">
        <v>13</v>
      </c>
      <c r="K81" s="283"/>
      <c r="L81" s="282"/>
      <c r="M81" s="280"/>
      <c r="N81" s="123"/>
      <c r="O81" s="56" t="s">
        <v>118</v>
      </c>
      <c r="P81" s="70"/>
      <c r="Q81" s="124"/>
      <c r="R81" s="124"/>
      <c r="S81" s="70"/>
      <c r="T81" s="73"/>
      <c r="X81" s="70"/>
      <c r="Y81" s="125"/>
      <c r="Z81" s="368"/>
      <c r="AA81" s="368"/>
    </row>
    <row r="82" spans="1:27" ht="15" customHeight="1">
      <c r="A82" s="292"/>
      <c r="B82" s="293"/>
      <c r="C82" s="293"/>
      <c r="D82" s="293"/>
      <c r="E82" s="294"/>
      <c r="F82" s="282"/>
      <c r="G82" s="251"/>
      <c r="H82" s="283"/>
      <c r="I82" s="282"/>
      <c r="J82" s="251"/>
      <c r="K82" s="283"/>
      <c r="L82" s="282"/>
      <c r="M82" s="280"/>
      <c r="N82" s="123"/>
      <c r="O82" s="260" t="s">
        <v>119</v>
      </c>
      <c r="P82" s="261" t="s">
        <v>120</v>
      </c>
      <c r="Q82" s="261"/>
      <c r="R82" s="263" t="s">
        <v>11</v>
      </c>
      <c r="S82" s="263"/>
      <c r="T82" s="126" t="s">
        <v>121</v>
      </c>
      <c r="U82" s="126" t="s">
        <v>122</v>
      </c>
      <c r="V82" s="127"/>
      <c r="W82" s="128"/>
      <c r="X82" s="369"/>
      <c r="Y82" s="125"/>
      <c r="Z82" s="368"/>
      <c r="AA82" s="368"/>
    </row>
    <row r="83" spans="1:27" ht="15" customHeight="1" thickBot="1">
      <c r="A83" s="295"/>
      <c r="B83" s="296"/>
      <c r="C83" s="296"/>
      <c r="D83" s="296"/>
      <c r="E83" s="297"/>
      <c r="F83" s="25" t="s">
        <v>16</v>
      </c>
      <c r="G83" s="251"/>
      <c r="H83" s="283"/>
      <c r="I83" s="102" t="s">
        <v>18</v>
      </c>
      <c r="J83" s="251"/>
      <c r="K83" s="283"/>
      <c r="L83" s="25" t="s">
        <v>123</v>
      </c>
      <c r="M83" s="26" t="s">
        <v>21</v>
      </c>
      <c r="N83" s="22"/>
      <c r="O83" s="260"/>
      <c r="P83" s="262"/>
      <c r="Q83" s="262"/>
      <c r="R83" s="262" t="s">
        <v>124</v>
      </c>
      <c r="S83" s="262"/>
      <c r="T83" s="129" t="s">
        <v>125</v>
      </c>
      <c r="U83" s="130" t="s">
        <v>126</v>
      </c>
      <c r="V83" s="127"/>
      <c r="W83" s="128"/>
      <c r="X83" s="369"/>
      <c r="Y83" s="65"/>
      <c r="Z83" s="368"/>
      <c r="AA83" s="368"/>
    </row>
    <row r="84" spans="1:27" ht="15" customHeight="1" thickTop="1">
      <c r="A84" s="264" t="s">
        <v>127</v>
      </c>
      <c r="B84" s="267" t="s">
        <v>118</v>
      </c>
      <c r="C84" s="268"/>
      <c r="D84" s="268"/>
      <c r="E84" s="269"/>
      <c r="F84" s="276" t="str">
        <f>T88</f>
        <v/>
      </c>
      <c r="G84" s="204" t="s">
        <v>128</v>
      </c>
      <c r="H84" s="207"/>
      <c r="I84" s="207"/>
      <c r="J84" s="204" t="s">
        <v>128</v>
      </c>
      <c r="K84" s="207"/>
      <c r="L84" s="210" t="str">
        <f>IF(F84="","",F84)</f>
        <v/>
      </c>
      <c r="M84" s="213" t="str">
        <f>IF(U88=0,"",U88)</f>
        <v/>
      </c>
      <c r="N84" s="34"/>
      <c r="O84" s="131">
        <v>1</v>
      </c>
      <c r="P84" s="216"/>
      <c r="Q84" s="217"/>
      <c r="R84" s="218"/>
      <c r="S84" s="218"/>
      <c r="T84" s="132"/>
      <c r="U84" s="133" t="str">
        <f>IF($R84="","",$R84*10^3*T84)</f>
        <v/>
      </c>
      <c r="V84" s="134"/>
      <c r="W84" s="135"/>
      <c r="X84" s="369"/>
      <c r="Y84" s="136"/>
      <c r="Z84" s="137"/>
      <c r="AA84" s="65"/>
    </row>
    <row r="85" spans="1:27" ht="15" customHeight="1">
      <c r="A85" s="265"/>
      <c r="B85" s="270"/>
      <c r="C85" s="271"/>
      <c r="D85" s="271"/>
      <c r="E85" s="272"/>
      <c r="F85" s="277"/>
      <c r="G85" s="205"/>
      <c r="H85" s="208"/>
      <c r="I85" s="208"/>
      <c r="J85" s="205"/>
      <c r="K85" s="208"/>
      <c r="L85" s="211"/>
      <c r="M85" s="214"/>
      <c r="N85" s="34"/>
      <c r="O85" s="131">
        <v>2</v>
      </c>
      <c r="P85" s="219"/>
      <c r="Q85" s="220"/>
      <c r="R85" s="221"/>
      <c r="S85" s="221"/>
      <c r="T85" s="138"/>
      <c r="U85" s="133" t="str">
        <f>IF($R85="","",$R85*10^3*T85)</f>
        <v/>
      </c>
      <c r="V85" s="134"/>
      <c r="W85" s="135"/>
      <c r="X85" s="65"/>
      <c r="Y85" s="136"/>
      <c r="Z85" s="137"/>
      <c r="AA85" s="65"/>
    </row>
    <row r="86" spans="1:27" ht="15" customHeight="1">
      <c r="A86" s="265"/>
      <c r="B86" s="270"/>
      <c r="C86" s="271"/>
      <c r="D86" s="271"/>
      <c r="E86" s="272"/>
      <c r="F86" s="277"/>
      <c r="G86" s="205"/>
      <c r="H86" s="208"/>
      <c r="I86" s="208"/>
      <c r="J86" s="205"/>
      <c r="K86" s="208"/>
      <c r="L86" s="211"/>
      <c r="M86" s="214"/>
      <c r="N86" s="34"/>
      <c r="O86" s="131">
        <v>3</v>
      </c>
      <c r="P86" s="219"/>
      <c r="Q86" s="220"/>
      <c r="R86" s="221"/>
      <c r="S86" s="221"/>
      <c r="T86" s="138"/>
      <c r="U86" s="133" t="str">
        <f>IF($R86="","",$R86*10^3*T86)</f>
        <v/>
      </c>
      <c r="V86" s="134"/>
      <c r="W86" s="135"/>
      <c r="X86" s="65"/>
      <c r="Y86" s="136"/>
      <c r="Z86" s="137"/>
      <c r="AA86" s="65"/>
    </row>
    <row r="87" spans="1:27" ht="15" customHeight="1" thickBot="1">
      <c r="A87" s="265"/>
      <c r="B87" s="270"/>
      <c r="C87" s="271"/>
      <c r="D87" s="271"/>
      <c r="E87" s="272"/>
      <c r="F87" s="277"/>
      <c r="G87" s="205"/>
      <c r="H87" s="208"/>
      <c r="I87" s="208"/>
      <c r="J87" s="205"/>
      <c r="K87" s="208"/>
      <c r="L87" s="211"/>
      <c r="M87" s="214"/>
      <c r="N87" s="34"/>
      <c r="O87" s="131">
        <v>4</v>
      </c>
      <c r="P87" s="232"/>
      <c r="Q87" s="233"/>
      <c r="R87" s="234"/>
      <c r="S87" s="234"/>
      <c r="T87" s="139"/>
      <c r="U87" s="140" t="str">
        <f>IF($R87="","",$R87*10^3*T87)</f>
        <v/>
      </c>
      <c r="V87" s="134"/>
      <c r="W87" s="135"/>
      <c r="X87" s="65"/>
      <c r="Y87" s="136"/>
      <c r="Z87" s="137"/>
      <c r="AA87" s="65"/>
    </row>
    <row r="88" spans="1:27" ht="15" customHeight="1" thickTop="1">
      <c r="A88" s="265"/>
      <c r="B88" s="270"/>
      <c r="C88" s="271"/>
      <c r="D88" s="271"/>
      <c r="E88" s="272"/>
      <c r="F88" s="277"/>
      <c r="G88" s="205"/>
      <c r="H88" s="208"/>
      <c r="I88" s="208"/>
      <c r="J88" s="205"/>
      <c r="K88" s="208"/>
      <c r="L88" s="211"/>
      <c r="M88" s="214"/>
      <c r="N88" s="34"/>
      <c r="O88" s="141"/>
      <c r="P88" s="235" t="s">
        <v>129</v>
      </c>
      <c r="Q88" s="235"/>
      <c r="R88" s="236"/>
      <c r="S88" s="237"/>
      <c r="T88" s="142" t="str">
        <f>IF(T84="","",SUM(T84:T87))</f>
        <v/>
      </c>
      <c r="U88" s="143" t="str">
        <f>IF(U84="","",SUM(U84:U87))</f>
        <v/>
      </c>
      <c r="V88" s="134"/>
      <c r="W88" s="135"/>
      <c r="X88" s="65"/>
      <c r="Y88" s="136"/>
      <c r="Z88" s="137"/>
      <c r="AA88" s="65"/>
    </row>
    <row r="89" spans="1:27" ht="21.75" customHeight="1">
      <c r="A89" s="265"/>
      <c r="B89" s="270"/>
      <c r="C89" s="271"/>
      <c r="D89" s="271"/>
      <c r="E89" s="272"/>
      <c r="F89" s="277"/>
      <c r="G89" s="205"/>
      <c r="H89" s="208"/>
      <c r="I89" s="208"/>
      <c r="J89" s="205"/>
      <c r="K89" s="208"/>
      <c r="L89" s="211"/>
      <c r="M89" s="214"/>
      <c r="N89" s="34"/>
      <c r="O89" s="370" t="s">
        <v>130</v>
      </c>
      <c r="P89" s="370"/>
      <c r="Q89" s="371"/>
      <c r="R89" s="242" t="s">
        <v>131</v>
      </c>
      <c r="S89" s="243"/>
      <c r="T89" s="144"/>
      <c r="U89" s="145"/>
      <c r="V89" s="135"/>
      <c r="W89" s="135"/>
      <c r="X89" s="65"/>
      <c r="Y89" s="136"/>
      <c r="Z89" s="137"/>
      <c r="AA89" s="65"/>
    </row>
    <row r="90" spans="1:27" ht="30" customHeight="1" thickBot="1">
      <c r="A90" s="265"/>
      <c r="B90" s="273"/>
      <c r="C90" s="274"/>
      <c r="D90" s="274"/>
      <c r="E90" s="275"/>
      <c r="F90" s="278"/>
      <c r="G90" s="206"/>
      <c r="H90" s="209"/>
      <c r="I90" s="209"/>
      <c r="J90" s="206"/>
      <c r="K90" s="209"/>
      <c r="L90" s="212"/>
      <c r="M90" s="215"/>
      <c r="N90" s="34"/>
      <c r="O90" s="372"/>
      <c r="P90" s="372"/>
      <c r="Q90" s="373"/>
      <c r="R90" s="202" t="s">
        <v>132</v>
      </c>
      <c r="S90" s="203"/>
      <c r="T90" s="146"/>
      <c r="U90" s="147"/>
      <c r="V90" s="135"/>
      <c r="W90" s="135"/>
      <c r="X90" s="70"/>
      <c r="Y90" s="136"/>
      <c r="Z90" s="137"/>
      <c r="AA90" s="65"/>
    </row>
    <row r="91" spans="1:27" ht="25" customHeight="1" thickTop="1">
      <c r="A91" s="265"/>
      <c r="B91" s="255" t="s">
        <v>133</v>
      </c>
      <c r="C91" s="284" t="s">
        <v>134</v>
      </c>
      <c r="D91" s="285"/>
      <c r="E91" s="286"/>
      <c r="F91" s="148"/>
      <c r="G91" s="149" t="s">
        <v>128</v>
      </c>
      <c r="H91" s="150"/>
      <c r="I91" s="151"/>
      <c r="J91" s="149" t="s">
        <v>128</v>
      </c>
      <c r="K91" s="150"/>
      <c r="L91" s="152" t="str">
        <f>IF(F91="","",F91)</f>
        <v/>
      </c>
      <c r="M91" s="153" t="str">
        <f t="shared" ref="M91:M94" si="11">IF($L91="","",$L91*$R91*10^3)</f>
        <v/>
      </c>
      <c r="N91" s="34"/>
      <c r="O91" s="365" t="s">
        <v>134</v>
      </c>
      <c r="P91" s="366"/>
      <c r="Q91" s="367"/>
      <c r="R91" s="287"/>
      <c r="S91" s="288"/>
      <c r="T91" s="154"/>
      <c r="U91" s="147"/>
      <c r="V91" s="135"/>
      <c r="W91" s="135"/>
      <c r="X91" s="70"/>
      <c r="Y91" s="136"/>
      <c r="Z91" s="137"/>
      <c r="AA91" s="65"/>
    </row>
    <row r="92" spans="1:27" ht="25" customHeight="1">
      <c r="A92" s="265"/>
      <c r="B92" s="256"/>
      <c r="C92" s="222" t="s">
        <v>135</v>
      </c>
      <c r="D92" s="223"/>
      <c r="E92" s="224"/>
      <c r="F92" s="148"/>
      <c r="G92" s="155" t="s">
        <v>128</v>
      </c>
      <c r="H92" s="156"/>
      <c r="I92" s="157"/>
      <c r="J92" s="155" t="s">
        <v>128</v>
      </c>
      <c r="K92" s="156"/>
      <c r="L92" s="158" t="str">
        <f>IF(F92="","",F92)</f>
        <v/>
      </c>
      <c r="M92" s="159" t="str">
        <f t="shared" si="11"/>
        <v/>
      </c>
      <c r="N92" s="34"/>
      <c r="O92" s="365" t="s">
        <v>136</v>
      </c>
      <c r="P92" s="366"/>
      <c r="Q92" s="367"/>
      <c r="R92" s="225"/>
      <c r="S92" s="226"/>
      <c r="T92" s="154"/>
      <c r="U92" s="147"/>
      <c r="V92" s="135"/>
      <c r="W92" s="135"/>
      <c r="X92" s="70"/>
      <c r="Y92" s="136"/>
      <c r="Z92" s="137"/>
      <c r="AA92" s="65"/>
    </row>
    <row r="93" spans="1:27" ht="25" customHeight="1">
      <c r="A93" s="265"/>
      <c r="B93" s="256"/>
      <c r="C93" s="227" t="s">
        <v>137</v>
      </c>
      <c r="D93" s="227"/>
      <c r="E93" s="227"/>
      <c r="F93" s="148"/>
      <c r="G93" s="29" t="s">
        <v>128</v>
      </c>
      <c r="H93" s="103"/>
      <c r="I93" s="160"/>
      <c r="J93" s="29" t="s">
        <v>128</v>
      </c>
      <c r="K93" s="104"/>
      <c r="L93" s="30" t="str">
        <f>IF(F93="","",F93)</f>
        <v/>
      </c>
      <c r="M93" s="161" t="str">
        <f t="shared" si="11"/>
        <v/>
      </c>
      <c r="N93" s="34"/>
      <c r="O93" s="365" t="s">
        <v>138</v>
      </c>
      <c r="P93" s="366"/>
      <c r="Q93" s="367"/>
      <c r="R93" s="225"/>
      <c r="S93" s="226"/>
      <c r="T93" s="154"/>
      <c r="U93" s="135"/>
      <c r="V93" s="135"/>
      <c r="W93" s="135"/>
      <c r="X93" s="70"/>
      <c r="Y93" s="136"/>
      <c r="Z93" s="137"/>
      <c r="AA93" s="65"/>
    </row>
    <row r="94" spans="1:27" ht="25" customHeight="1" thickBot="1">
      <c r="A94" s="265"/>
      <c r="B94" s="257"/>
      <c r="C94" s="228" t="s">
        <v>115</v>
      </c>
      <c r="D94" s="229"/>
      <c r="E94" s="162"/>
      <c r="F94" s="148"/>
      <c r="G94" s="29" t="s">
        <v>128</v>
      </c>
      <c r="H94" s="103"/>
      <c r="I94" s="160"/>
      <c r="J94" s="29" t="s">
        <v>128</v>
      </c>
      <c r="K94" s="104"/>
      <c r="L94" s="30" t="str">
        <f>IF(F94="","",F94)</f>
        <v/>
      </c>
      <c r="M94" s="161" t="str">
        <f t="shared" si="11"/>
        <v/>
      </c>
      <c r="N94" s="34"/>
      <c r="O94" s="365" t="s">
        <v>115</v>
      </c>
      <c r="P94" s="366"/>
      <c r="Q94" s="367"/>
      <c r="R94" s="230"/>
      <c r="S94" s="231"/>
      <c r="T94" s="154"/>
      <c r="U94" s="56"/>
      <c r="V94" s="135"/>
      <c r="W94" s="135"/>
      <c r="X94" s="70"/>
      <c r="Y94" s="136"/>
      <c r="Z94" s="137"/>
      <c r="AA94" s="65"/>
    </row>
    <row r="95" spans="1:27" ht="25.5" customHeight="1" thickTop="1">
      <c r="A95" s="265"/>
      <c r="B95" s="255" t="s">
        <v>139</v>
      </c>
      <c r="C95" s="199" t="s">
        <v>140</v>
      </c>
      <c r="D95" s="199"/>
      <c r="E95" s="199"/>
      <c r="F95" s="148"/>
      <c r="G95" s="29" t="s">
        <v>128</v>
      </c>
      <c r="H95" s="103"/>
      <c r="I95" s="31"/>
      <c r="J95" s="29" t="s">
        <v>128</v>
      </c>
      <c r="K95" s="104"/>
      <c r="L95" s="163"/>
      <c r="M95" s="164"/>
      <c r="N95" s="34"/>
      <c r="O95" s="165" t="s">
        <v>140</v>
      </c>
      <c r="P95" s="166"/>
      <c r="Q95" s="167"/>
      <c r="R95" s="258">
        <v>0</v>
      </c>
      <c r="S95" s="259"/>
      <c r="T95" s="73"/>
      <c r="U95" s="56"/>
      <c r="V95" s="198"/>
      <c r="W95" s="198"/>
      <c r="X95" s="70"/>
      <c r="Y95" s="136"/>
      <c r="Z95" s="100"/>
      <c r="AA95" s="65"/>
    </row>
    <row r="96" spans="1:27" ht="25" customHeight="1">
      <c r="A96" s="265"/>
      <c r="B96" s="256"/>
      <c r="C96" s="199" t="s">
        <v>141</v>
      </c>
      <c r="D96" s="199"/>
      <c r="E96" s="199"/>
      <c r="F96" s="148"/>
      <c r="G96" s="29" t="s">
        <v>128</v>
      </c>
      <c r="H96" s="103"/>
      <c r="I96" s="31"/>
      <c r="J96" s="29" t="s">
        <v>128</v>
      </c>
      <c r="K96" s="104"/>
      <c r="L96" s="163"/>
      <c r="M96" s="164"/>
      <c r="N96" s="34"/>
      <c r="O96" s="165" t="s">
        <v>141</v>
      </c>
      <c r="P96" s="166"/>
      <c r="Q96" s="167"/>
      <c r="R96" s="200">
        <v>0</v>
      </c>
      <c r="S96" s="201"/>
      <c r="T96" s="73"/>
      <c r="U96" s="56"/>
      <c r="V96" s="135"/>
      <c r="W96" s="135"/>
      <c r="X96" s="70"/>
      <c r="Y96" s="70"/>
      <c r="Z96" s="100"/>
      <c r="AA96" s="65"/>
    </row>
    <row r="97" spans="1:27" ht="25" customHeight="1">
      <c r="A97" s="265"/>
      <c r="B97" s="256"/>
      <c r="C97" s="199" t="s">
        <v>111</v>
      </c>
      <c r="D97" s="199"/>
      <c r="E97" s="199"/>
      <c r="F97" s="148"/>
      <c r="G97" s="29" t="s">
        <v>128</v>
      </c>
      <c r="H97" s="103"/>
      <c r="I97" s="31"/>
      <c r="J97" s="29" t="s">
        <v>128</v>
      </c>
      <c r="K97" s="104"/>
      <c r="L97" s="163"/>
      <c r="M97" s="164"/>
      <c r="N97" s="34"/>
      <c r="O97" s="165" t="s">
        <v>111</v>
      </c>
      <c r="P97" s="166"/>
      <c r="Q97" s="167"/>
      <c r="R97" s="200">
        <v>0</v>
      </c>
      <c r="S97" s="201"/>
      <c r="T97" s="73"/>
      <c r="U97" s="56"/>
      <c r="V97" s="135"/>
      <c r="W97" s="135"/>
      <c r="X97" s="70"/>
      <c r="Y97" s="70"/>
      <c r="Z97" s="100"/>
      <c r="AA97" s="65"/>
    </row>
    <row r="98" spans="1:27" ht="25" customHeight="1">
      <c r="A98" s="265"/>
      <c r="B98" s="256"/>
      <c r="C98" s="199" t="s">
        <v>142</v>
      </c>
      <c r="D98" s="199"/>
      <c r="E98" s="199"/>
      <c r="F98" s="148"/>
      <c r="G98" s="29" t="s">
        <v>128</v>
      </c>
      <c r="H98" s="103"/>
      <c r="I98" s="31"/>
      <c r="J98" s="29" t="s">
        <v>128</v>
      </c>
      <c r="K98" s="104"/>
      <c r="L98" s="163"/>
      <c r="M98" s="164"/>
      <c r="N98" s="34"/>
      <c r="O98" s="165" t="s">
        <v>142</v>
      </c>
      <c r="P98" s="166"/>
      <c r="Q98" s="167"/>
      <c r="R98" s="200">
        <v>0</v>
      </c>
      <c r="S98" s="201"/>
      <c r="T98" s="73"/>
      <c r="U98" s="56"/>
      <c r="V98" s="56"/>
      <c r="X98" s="70"/>
      <c r="Y98" s="65"/>
      <c r="Z98" s="70"/>
      <c r="AA98" s="65"/>
    </row>
    <row r="99" spans="1:27" ht="25" customHeight="1">
      <c r="A99" s="265"/>
      <c r="B99" s="256"/>
      <c r="C99" s="246" t="s">
        <v>143</v>
      </c>
      <c r="D99" s="246"/>
      <c r="E99" s="246"/>
      <c r="F99" s="148"/>
      <c r="G99" s="155" t="s">
        <v>128</v>
      </c>
      <c r="H99" s="168"/>
      <c r="I99" s="31"/>
      <c r="J99" s="155" t="s">
        <v>128</v>
      </c>
      <c r="K99" s="169"/>
      <c r="L99" s="163"/>
      <c r="M99" s="164"/>
      <c r="N99" s="34"/>
      <c r="O99" s="170" t="s">
        <v>144</v>
      </c>
      <c r="P99" s="171"/>
      <c r="Q99" s="172"/>
      <c r="R99" s="247"/>
      <c r="S99" s="248"/>
      <c r="T99" s="73"/>
      <c r="U99" s="56"/>
      <c r="X99" s="70"/>
      <c r="Y99" s="65"/>
      <c r="Z99" s="70"/>
      <c r="AA99" s="65"/>
    </row>
    <row r="100" spans="1:27" ht="25" customHeight="1">
      <c r="A100" s="265"/>
      <c r="B100" s="257"/>
      <c r="C100" s="249" t="s">
        <v>115</v>
      </c>
      <c r="D100" s="250"/>
      <c r="E100" s="173"/>
      <c r="F100" s="31"/>
      <c r="G100" s="155" t="s">
        <v>128</v>
      </c>
      <c r="H100" s="168"/>
      <c r="I100" s="31"/>
      <c r="J100" s="155" t="s">
        <v>128</v>
      </c>
      <c r="K100" s="169"/>
      <c r="L100" s="163"/>
      <c r="M100" s="164"/>
      <c r="N100" s="34"/>
      <c r="O100" s="170" t="s">
        <v>145</v>
      </c>
      <c r="P100" s="171"/>
      <c r="Q100" s="172"/>
      <c r="R100" s="247"/>
      <c r="S100" s="248"/>
      <c r="T100" s="73"/>
      <c r="U100" s="56"/>
      <c r="X100" s="70"/>
      <c r="Y100" s="65"/>
      <c r="Z100" s="70"/>
      <c r="AA100" s="65"/>
    </row>
    <row r="101" spans="1:27" ht="24.75" customHeight="1" thickBot="1">
      <c r="A101" s="266"/>
      <c r="B101" s="251" t="s">
        <v>146</v>
      </c>
      <c r="C101" s="251"/>
      <c r="D101" s="251"/>
      <c r="E101" s="251"/>
      <c r="F101" s="251"/>
      <c r="G101" s="251"/>
      <c r="H101" s="251"/>
      <c r="I101" s="251"/>
      <c r="J101" s="251"/>
      <c r="K101" s="251"/>
      <c r="L101" s="251"/>
      <c r="M101" s="174" t="str">
        <f>IF(SUM(M84:M100)=0,"",SUM(M84:M100))</f>
        <v/>
      </c>
      <c r="N101" s="10"/>
      <c r="O101" s="175"/>
      <c r="P101" s="176"/>
      <c r="Q101" s="77"/>
      <c r="R101" s="177"/>
      <c r="S101" s="178"/>
      <c r="T101" s="128"/>
      <c r="U101" s="56"/>
      <c r="X101" s="70"/>
    </row>
    <row r="102" spans="1:27" ht="30" customHeight="1" thickBot="1">
      <c r="A102" s="252" t="s">
        <v>147</v>
      </c>
      <c r="B102" s="253"/>
      <c r="C102" s="253"/>
      <c r="D102" s="253"/>
      <c r="E102" s="253"/>
      <c r="F102" s="253"/>
      <c r="G102" s="253"/>
      <c r="H102" s="253"/>
      <c r="I102" s="253"/>
      <c r="J102" s="253"/>
      <c r="K102" s="253"/>
      <c r="L102" s="254"/>
      <c r="M102" s="179" t="str">
        <f>IF(SUM(M37,M42,M65,M79,M101)=0,"",SUM(M37,M42,M65,M79,M101))</f>
        <v/>
      </c>
      <c r="N102" s="10"/>
      <c r="O102" s="77"/>
      <c r="P102" s="97"/>
      <c r="Q102" s="15"/>
      <c r="S102" s="180"/>
      <c r="T102" s="22"/>
      <c r="U102" s="56"/>
    </row>
    <row r="103" spans="1:27" ht="15.75" customHeight="1">
      <c r="A103" s="181"/>
      <c r="B103" s="182"/>
      <c r="C103" s="183"/>
      <c r="D103" s="183"/>
      <c r="E103" s="183"/>
      <c r="F103" s="183"/>
      <c r="G103" s="181"/>
      <c r="H103" s="181"/>
      <c r="I103" s="181"/>
      <c r="J103" s="181"/>
      <c r="K103" s="181"/>
      <c r="L103" s="181"/>
      <c r="M103" s="184"/>
      <c r="N103" s="10"/>
      <c r="O103" s="101"/>
      <c r="Q103" s="15"/>
    </row>
    <row r="104" spans="1:27" ht="15.75" customHeight="1">
      <c r="A104" s="185"/>
      <c r="B104" s="244" t="s">
        <v>148</v>
      </c>
      <c r="C104" s="244"/>
      <c r="D104" s="244"/>
      <c r="E104" s="244"/>
      <c r="F104" s="244"/>
      <c r="G104" s="244" t="str">
        <f>IF(P84="","",""&amp;$P84&amp;" "&amp;$R84&amp;"　"&amp;$P85&amp;" "&amp;$R85&amp;"　"&amp;$P86&amp;" "&amp;$R86&amp;"　"&amp;$P87&amp;" "&amp;$R87&amp;"")</f>
        <v/>
      </c>
      <c r="H104" s="244"/>
      <c r="I104" s="244"/>
      <c r="J104" s="244"/>
      <c r="K104" s="244"/>
      <c r="L104" s="244"/>
      <c r="M104" s="244"/>
      <c r="N104" s="10"/>
      <c r="O104" s="77"/>
      <c r="Q104" s="15"/>
    </row>
    <row r="105" spans="1:27">
      <c r="A105" s="186"/>
      <c r="B105" s="245"/>
      <c r="C105" s="245"/>
      <c r="D105" s="245"/>
      <c r="E105" s="245"/>
      <c r="F105" s="245"/>
      <c r="G105" s="245"/>
      <c r="H105" s="245"/>
      <c r="I105" s="245"/>
      <c r="J105" s="245"/>
      <c r="K105" s="245"/>
      <c r="L105" s="245"/>
      <c r="M105" s="245"/>
    </row>
    <row r="106" spans="1:27" s="6" customFormat="1">
      <c r="A106" s="186"/>
      <c r="B106" s="245"/>
      <c r="C106" s="245"/>
      <c r="D106" s="245"/>
      <c r="E106" s="245"/>
      <c r="F106" s="245"/>
      <c r="G106" s="245"/>
      <c r="H106" s="245"/>
      <c r="I106" s="245"/>
      <c r="J106" s="245"/>
      <c r="K106" s="245"/>
      <c r="L106" s="245"/>
      <c r="M106" s="245"/>
      <c r="Q106" s="7"/>
      <c r="T106" s="7"/>
    </row>
    <row r="107" spans="1:27" s="6" customFormat="1" ht="7.5" customHeight="1">
      <c r="A107" s="186"/>
      <c r="B107" s="187"/>
      <c r="C107" s="187"/>
      <c r="D107" s="187"/>
      <c r="E107" s="187"/>
      <c r="F107" s="187"/>
      <c r="G107" s="187"/>
      <c r="H107" s="187"/>
      <c r="I107" s="187"/>
      <c r="J107" s="187"/>
      <c r="K107" s="187"/>
      <c r="L107" s="187"/>
      <c r="M107" s="187"/>
      <c r="Q107" s="7"/>
      <c r="T107" s="7"/>
    </row>
    <row r="108" spans="1:27" s="6" customFormat="1" ht="19">
      <c r="A108" s="1"/>
      <c r="B108" s="2" t="s">
        <v>0</v>
      </c>
      <c r="C108" s="2"/>
      <c r="D108" s="2"/>
      <c r="E108" s="2"/>
      <c r="F108" s="2"/>
      <c r="G108" s="3"/>
      <c r="H108" s="3"/>
      <c r="I108" s="3"/>
      <c r="J108" s="3"/>
      <c r="K108" s="3"/>
      <c r="L108" s="4"/>
      <c r="M108" s="4"/>
      <c r="N108" s="5" t="s">
        <v>149</v>
      </c>
      <c r="Q108" s="7"/>
      <c r="T108" s="7"/>
    </row>
    <row r="109" spans="1:27" ht="15" customHeight="1">
      <c r="A109" s="8"/>
      <c r="B109" s="8"/>
      <c r="C109" s="8"/>
      <c r="D109" s="8"/>
      <c r="E109" s="8"/>
      <c r="F109" s="8"/>
      <c r="G109" s="9"/>
      <c r="H109" s="9"/>
      <c r="I109" s="9"/>
      <c r="J109" s="9"/>
      <c r="K109" s="9"/>
      <c r="L109" s="4"/>
      <c r="M109" s="4"/>
      <c r="N109" s="10"/>
      <c r="O109" s="11" t="s">
        <v>150</v>
      </c>
    </row>
    <row r="110" spans="1:27">
      <c r="A110" s="8"/>
      <c r="B110" s="12" t="s">
        <v>1</v>
      </c>
      <c r="C110" s="13">
        <f>C3</f>
        <v>0</v>
      </c>
      <c r="D110" s="14" t="s">
        <v>2</v>
      </c>
      <c r="F110" s="12" t="s">
        <v>3</v>
      </c>
      <c r="G110" s="375"/>
      <c r="H110" s="376"/>
      <c r="I110" s="376"/>
      <c r="J110" s="376"/>
      <c r="K110" s="376"/>
      <c r="L110" s="377"/>
      <c r="M110" s="4"/>
      <c r="N110" s="10"/>
      <c r="O110" s="16" t="s">
        <v>151</v>
      </c>
    </row>
    <row r="111" spans="1:27" ht="15" customHeight="1">
      <c r="A111" s="17"/>
      <c r="B111" s="18"/>
      <c r="C111" s="19"/>
      <c r="D111" s="19"/>
      <c r="E111" s="17"/>
      <c r="F111" s="19"/>
      <c r="G111" s="20"/>
      <c r="H111" s="20"/>
      <c r="I111" s="20"/>
      <c r="J111" s="20"/>
      <c r="K111" s="20"/>
      <c r="L111" s="21"/>
      <c r="M111" s="21"/>
      <c r="N111" s="10"/>
      <c r="O111" s="16" t="s">
        <v>152</v>
      </c>
    </row>
    <row r="112" spans="1:27">
      <c r="A112" s="251" t="s">
        <v>4</v>
      </c>
      <c r="B112" s="251"/>
      <c r="C112" s="251"/>
      <c r="D112" s="251"/>
      <c r="E112" s="251"/>
      <c r="F112" s="251" t="s">
        <v>5</v>
      </c>
      <c r="G112" s="251"/>
      <c r="H112" s="251"/>
      <c r="I112" s="339" t="s">
        <v>6</v>
      </c>
      <c r="J112" s="339"/>
      <c r="K112" s="339"/>
      <c r="L112" s="281" t="s">
        <v>7</v>
      </c>
      <c r="M112" s="281" t="s">
        <v>8</v>
      </c>
      <c r="N112" s="22"/>
      <c r="O112" s="319" t="s">
        <v>9</v>
      </c>
      <c r="P112" s="318" t="s">
        <v>10</v>
      </c>
      <c r="Q112" s="318"/>
      <c r="R112" s="319" t="s">
        <v>9</v>
      </c>
      <c r="S112" s="318" t="s">
        <v>11</v>
      </c>
      <c r="T112" s="318"/>
    </row>
    <row r="113" spans="1:20">
      <c r="A113" s="251"/>
      <c r="B113" s="251"/>
      <c r="C113" s="251"/>
      <c r="D113" s="251"/>
      <c r="E113" s="251"/>
      <c r="F113" s="23" t="s">
        <v>12</v>
      </c>
      <c r="G113" s="251" t="s">
        <v>13</v>
      </c>
      <c r="H113" s="23" t="s">
        <v>14</v>
      </c>
      <c r="I113" s="23" t="s">
        <v>12</v>
      </c>
      <c r="J113" s="251" t="s">
        <v>13</v>
      </c>
      <c r="K113" s="23" t="s">
        <v>14</v>
      </c>
      <c r="L113" s="282"/>
      <c r="M113" s="282"/>
      <c r="N113" s="22"/>
      <c r="O113" s="320"/>
      <c r="P113" s="24" t="s">
        <v>12</v>
      </c>
      <c r="Q113" s="322" t="s">
        <v>15</v>
      </c>
      <c r="R113" s="320"/>
      <c r="S113" s="319" t="s">
        <v>12</v>
      </c>
      <c r="T113" s="323" t="s">
        <v>13</v>
      </c>
    </row>
    <row r="114" spans="1:20">
      <c r="A114" s="251"/>
      <c r="B114" s="251"/>
      <c r="C114" s="251"/>
      <c r="D114" s="251"/>
      <c r="E114" s="251"/>
      <c r="F114" s="25" t="s">
        <v>16</v>
      </c>
      <c r="G114" s="251"/>
      <c r="H114" s="25" t="s">
        <v>17</v>
      </c>
      <c r="I114" s="25" t="s">
        <v>18</v>
      </c>
      <c r="J114" s="251"/>
      <c r="K114" s="25" t="s">
        <v>19</v>
      </c>
      <c r="L114" s="26" t="s">
        <v>20</v>
      </c>
      <c r="M114" s="26" t="s">
        <v>21</v>
      </c>
      <c r="N114" s="22"/>
      <c r="O114" s="321"/>
      <c r="P114" s="27" t="s">
        <v>22</v>
      </c>
      <c r="Q114" s="322"/>
      <c r="R114" s="321"/>
      <c r="S114" s="321"/>
      <c r="T114" s="324"/>
    </row>
    <row r="115" spans="1:20" ht="15" customHeight="1">
      <c r="A115" s="360" t="s">
        <v>23</v>
      </c>
      <c r="B115" s="228" t="s">
        <v>24</v>
      </c>
      <c r="C115" s="308"/>
      <c r="D115" s="308"/>
      <c r="E115" s="229"/>
      <c r="F115" s="28"/>
      <c r="G115" s="29" t="s">
        <v>25</v>
      </c>
      <c r="H115" s="30" t="str">
        <f t="shared" ref="H115:H143" si="12">IF(F115="","",F115*P115)</f>
        <v/>
      </c>
      <c r="I115" s="31"/>
      <c r="J115" s="29" t="s">
        <v>25</v>
      </c>
      <c r="K115" s="32" t="str">
        <f t="shared" ref="K115:K141" si="13">IF(I115="","",I115*P115)</f>
        <v/>
      </c>
      <c r="L115" s="32" t="str">
        <f>IF(F115="",IF(I115="","",-(I115*P115)),(F115-I115)*P115)</f>
        <v/>
      </c>
      <c r="M115" s="33" t="str">
        <f t="shared" ref="M115:M121" si="14">IF(L115="","",L115*S115*44/12)</f>
        <v/>
      </c>
      <c r="N115" s="34"/>
      <c r="O115" s="35" t="str">
        <f>IF(P115=$X$8,"","○")</f>
        <v/>
      </c>
      <c r="P115" s="36">
        <v>38.299999999999997</v>
      </c>
      <c r="Q115" s="37" t="s">
        <v>26</v>
      </c>
      <c r="R115" s="38" t="str">
        <f>IF(S115=$Z$8,"","○")</f>
        <v/>
      </c>
      <c r="S115" s="39">
        <v>1.9E-2</v>
      </c>
      <c r="T115" s="40" t="s">
        <v>27</v>
      </c>
    </row>
    <row r="116" spans="1:20" ht="15" customHeight="1">
      <c r="A116" s="360"/>
      <c r="B116" s="228" t="s">
        <v>29</v>
      </c>
      <c r="C116" s="308"/>
      <c r="D116" s="308"/>
      <c r="E116" s="229"/>
      <c r="F116" s="28"/>
      <c r="G116" s="29" t="s">
        <v>25</v>
      </c>
      <c r="H116" s="30" t="str">
        <f t="shared" si="12"/>
        <v/>
      </c>
      <c r="I116" s="31"/>
      <c r="J116" s="29" t="s">
        <v>25</v>
      </c>
      <c r="K116" s="32" t="str">
        <f t="shared" si="13"/>
        <v/>
      </c>
      <c r="L116" s="32" t="str">
        <f t="shared" ref="L116:L121" si="15">IF(F116="",IF(I116="","",-(I116*P116)),(F116-I116)*P116)</f>
        <v/>
      </c>
      <c r="M116" s="33" t="str">
        <f t="shared" si="14"/>
        <v/>
      </c>
      <c r="N116" s="34"/>
      <c r="O116" s="35" t="str">
        <f>IF(P116=$X$9,"","○")</f>
        <v/>
      </c>
      <c r="P116" s="36">
        <v>34.799999999999997</v>
      </c>
      <c r="Q116" s="37" t="s">
        <v>26</v>
      </c>
      <c r="R116" s="38" t="str">
        <f>IF(S116=$Z$9,"","○")</f>
        <v/>
      </c>
      <c r="S116" s="36">
        <v>1.83E-2</v>
      </c>
      <c r="T116" s="40" t="s">
        <v>30</v>
      </c>
    </row>
    <row r="117" spans="1:20" ht="15" customHeight="1">
      <c r="A117" s="360"/>
      <c r="B117" s="228" t="s">
        <v>31</v>
      </c>
      <c r="C117" s="308"/>
      <c r="D117" s="308"/>
      <c r="E117" s="229"/>
      <c r="F117" s="28"/>
      <c r="G117" s="29" t="s">
        <v>25</v>
      </c>
      <c r="H117" s="30" t="str">
        <f t="shared" si="12"/>
        <v/>
      </c>
      <c r="I117" s="31"/>
      <c r="J117" s="29" t="s">
        <v>25</v>
      </c>
      <c r="K117" s="32" t="str">
        <f t="shared" si="13"/>
        <v/>
      </c>
      <c r="L117" s="32" t="str">
        <f t="shared" si="15"/>
        <v/>
      </c>
      <c r="M117" s="33" t="str">
        <f t="shared" si="14"/>
        <v/>
      </c>
      <c r="N117" s="34"/>
      <c r="O117" s="35" t="str">
        <f>IF(P117=$X$10,"","○")</f>
        <v/>
      </c>
      <c r="P117" s="36">
        <v>33.4</v>
      </c>
      <c r="Q117" s="37" t="s">
        <v>26</v>
      </c>
      <c r="R117" s="38" t="str">
        <f>IF(S117=$Z$10,"","○")</f>
        <v/>
      </c>
      <c r="S117" s="36">
        <v>1.8700000000000001E-2</v>
      </c>
      <c r="T117" s="40" t="s">
        <v>30</v>
      </c>
    </row>
    <row r="118" spans="1:20" ht="15" customHeight="1">
      <c r="A118" s="360"/>
      <c r="B118" s="228" t="s">
        <v>32</v>
      </c>
      <c r="C118" s="308"/>
      <c r="D118" s="308"/>
      <c r="E118" s="229"/>
      <c r="F118" s="28"/>
      <c r="G118" s="29" t="s">
        <v>25</v>
      </c>
      <c r="H118" s="30" t="str">
        <f t="shared" si="12"/>
        <v/>
      </c>
      <c r="I118" s="31"/>
      <c r="J118" s="29" t="s">
        <v>25</v>
      </c>
      <c r="K118" s="32" t="str">
        <f t="shared" si="13"/>
        <v/>
      </c>
      <c r="L118" s="32" t="str">
        <f t="shared" si="15"/>
        <v/>
      </c>
      <c r="M118" s="33" t="str">
        <f t="shared" si="14"/>
        <v/>
      </c>
      <c r="N118" s="34"/>
      <c r="O118" s="35" t="str">
        <f>IF(P118=$X$11,"","○")</f>
        <v/>
      </c>
      <c r="P118" s="36">
        <v>33.299999999999997</v>
      </c>
      <c r="Q118" s="37" t="s">
        <v>26</v>
      </c>
      <c r="R118" s="38" t="str">
        <f>IF(S118=$Z$12,"","○")</f>
        <v/>
      </c>
      <c r="S118" s="36">
        <v>1.8599999999999998E-2</v>
      </c>
      <c r="T118" s="40" t="s">
        <v>30</v>
      </c>
    </row>
    <row r="119" spans="1:20" ht="15" customHeight="1">
      <c r="A119" s="360"/>
      <c r="B119" s="228" t="s">
        <v>33</v>
      </c>
      <c r="C119" s="308"/>
      <c r="D119" s="308"/>
      <c r="E119" s="229"/>
      <c r="F119" s="28"/>
      <c r="G119" s="29" t="s">
        <v>25</v>
      </c>
      <c r="H119" s="30" t="str">
        <f t="shared" si="12"/>
        <v/>
      </c>
      <c r="I119" s="31"/>
      <c r="J119" s="29" t="s">
        <v>25</v>
      </c>
      <c r="K119" s="32" t="str">
        <f t="shared" si="13"/>
        <v/>
      </c>
      <c r="L119" s="32" t="str">
        <f t="shared" si="15"/>
        <v/>
      </c>
      <c r="M119" s="33" t="str">
        <f t="shared" si="14"/>
        <v/>
      </c>
      <c r="N119" s="34"/>
      <c r="O119" s="35" t="str">
        <f>IF(P119=$X$12,"","○")</f>
        <v/>
      </c>
      <c r="P119" s="36">
        <v>36.299999999999997</v>
      </c>
      <c r="Q119" s="37" t="s">
        <v>26</v>
      </c>
      <c r="R119" s="38" t="str">
        <f>IF(S119=$Z$12,"","○")</f>
        <v/>
      </c>
      <c r="S119" s="36">
        <v>1.8599999999999998E-2</v>
      </c>
      <c r="T119" s="40" t="s">
        <v>30</v>
      </c>
    </row>
    <row r="120" spans="1:20" ht="15" customHeight="1">
      <c r="A120" s="360"/>
      <c r="B120" s="228" t="s">
        <v>34</v>
      </c>
      <c r="C120" s="308"/>
      <c r="D120" s="308"/>
      <c r="E120" s="229"/>
      <c r="F120" s="28"/>
      <c r="G120" s="29" t="s">
        <v>25</v>
      </c>
      <c r="H120" s="30" t="str">
        <f t="shared" si="12"/>
        <v/>
      </c>
      <c r="I120" s="31"/>
      <c r="J120" s="29" t="s">
        <v>25</v>
      </c>
      <c r="K120" s="32" t="str">
        <f t="shared" si="13"/>
        <v/>
      </c>
      <c r="L120" s="32" t="str">
        <f t="shared" si="15"/>
        <v/>
      </c>
      <c r="M120" s="33" t="str">
        <f t="shared" si="14"/>
        <v/>
      </c>
      <c r="N120" s="34"/>
      <c r="O120" s="35" t="str">
        <f>IF(P120=$X$13,"","○")</f>
        <v/>
      </c>
      <c r="P120" s="36">
        <v>36.5</v>
      </c>
      <c r="Q120" s="37" t="s">
        <v>26</v>
      </c>
      <c r="R120" s="38" t="str">
        <f>IF(S120=$Z$13,"","○")</f>
        <v/>
      </c>
      <c r="S120" s="36">
        <v>1.8700000000000001E-2</v>
      </c>
      <c r="T120" s="40" t="s">
        <v>30</v>
      </c>
    </row>
    <row r="121" spans="1:20" ht="15" customHeight="1">
      <c r="A121" s="360"/>
      <c r="B121" s="228" t="s">
        <v>35</v>
      </c>
      <c r="C121" s="308"/>
      <c r="D121" s="308"/>
      <c r="E121" s="229"/>
      <c r="F121" s="28"/>
      <c r="G121" s="29" t="s">
        <v>25</v>
      </c>
      <c r="H121" s="30" t="str">
        <f t="shared" si="12"/>
        <v/>
      </c>
      <c r="I121" s="31"/>
      <c r="J121" s="29" t="s">
        <v>25</v>
      </c>
      <c r="K121" s="32" t="str">
        <f t="shared" si="13"/>
        <v/>
      </c>
      <c r="L121" s="32" t="str">
        <f t="shared" si="15"/>
        <v/>
      </c>
      <c r="M121" s="33" t="str">
        <f t="shared" si="14"/>
        <v/>
      </c>
      <c r="N121" s="34"/>
      <c r="O121" s="35" t="str">
        <f>IF(P121=$X$14,"","○")</f>
        <v/>
      </c>
      <c r="P121" s="45">
        <v>38</v>
      </c>
      <c r="Q121" s="37" t="s">
        <v>26</v>
      </c>
      <c r="R121" s="38" t="str">
        <f>IF(S121=$Z$14,"","○")</f>
        <v/>
      </c>
      <c r="S121" s="36">
        <v>1.8800000000000001E-2</v>
      </c>
      <c r="T121" s="40" t="s">
        <v>30</v>
      </c>
    </row>
    <row r="122" spans="1:20" ht="15" customHeight="1">
      <c r="A122" s="360"/>
      <c r="B122" s="228" t="s">
        <v>36</v>
      </c>
      <c r="C122" s="308"/>
      <c r="D122" s="308"/>
      <c r="E122" s="229"/>
      <c r="F122" s="28"/>
      <c r="G122" s="29" t="s">
        <v>25</v>
      </c>
      <c r="H122" s="30" t="str">
        <f t="shared" si="12"/>
        <v/>
      </c>
      <c r="I122" s="31"/>
      <c r="J122" s="29" t="s">
        <v>25</v>
      </c>
      <c r="K122" s="32" t="str">
        <f t="shared" si="13"/>
        <v/>
      </c>
      <c r="L122" s="32" t="str">
        <f>IF(F122="",IF(I122="","",-(I122*P122)),(F122-I122)*P122)</f>
        <v/>
      </c>
      <c r="M122" s="33" t="str">
        <f>IF(L122="","",L122*S122*44/12)</f>
        <v/>
      </c>
      <c r="N122" s="34"/>
      <c r="O122" s="35" t="str">
        <f>IF(P122=$X$15,"","○")</f>
        <v/>
      </c>
      <c r="P122" s="36">
        <v>38.9</v>
      </c>
      <c r="Q122" s="37" t="s">
        <v>26</v>
      </c>
      <c r="R122" s="38" t="str">
        <f>IF(S122=$Z$15,"","○")</f>
        <v/>
      </c>
      <c r="S122" s="36">
        <v>1.9300000000000001E-2</v>
      </c>
      <c r="T122" s="40" t="s">
        <v>30</v>
      </c>
    </row>
    <row r="123" spans="1:20" ht="15" customHeight="1">
      <c r="A123" s="360"/>
      <c r="B123" s="228" t="s">
        <v>37</v>
      </c>
      <c r="C123" s="308"/>
      <c r="D123" s="308"/>
      <c r="E123" s="229"/>
      <c r="F123" s="28"/>
      <c r="G123" s="29" t="s">
        <v>25</v>
      </c>
      <c r="H123" s="30" t="str">
        <f t="shared" si="12"/>
        <v/>
      </c>
      <c r="I123" s="31"/>
      <c r="J123" s="29" t="s">
        <v>25</v>
      </c>
      <c r="K123" s="32" t="str">
        <f t="shared" si="13"/>
        <v/>
      </c>
      <c r="L123" s="32" t="str">
        <f t="shared" ref="L123:L136" si="16">IF(F123="",IF(I123="","",-(I123*P123)),(F123-I123)*P123)</f>
        <v/>
      </c>
      <c r="M123" s="33" t="str">
        <f t="shared" ref="M123:M141" si="17">IF(L123="","",L123*S123*44/12)</f>
        <v/>
      </c>
      <c r="N123" s="34"/>
      <c r="O123" s="35" t="str">
        <f>IF(P123=$X$16,"","○")</f>
        <v/>
      </c>
      <c r="P123" s="36">
        <v>41.8</v>
      </c>
      <c r="Q123" s="37" t="s">
        <v>26</v>
      </c>
      <c r="R123" s="38" t="str">
        <f>IF(S123=$Z$16,"","○")</f>
        <v/>
      </c>
      <c r="S123" s="36">
        <v>2.0199999999999999E-2</v>
      </c>
      <c r="T123" s="40" t="s">
        <v>30</v>
      </c>
    </row>
    <row r="124" spans="1:20" ht="15" customHeight="1">
      <c r="A124" s="360"/>
      <c r="B124" s="228" t="s">
        <v>38</v>
      </c>
      <c r="C124" s="308"/>
      <c r="D124" s="308"/>
      <c r="E124" s="229"/>
      <c r="F124" s="28"/>
      <c r="G124" s="29" t="s">
        <v>39</v>
      </c>
      <c r="H124" s="30" t="str">
        <f t="shared" si="12"/>
        <v/>
      </c>
      <c r="I124" s="31"/>
      <c r="J124" s="29" t="s">
        <v>39</v>
      </c>
      <c r="K124" s="32" t="str">
        <f t="shared" si="13"/>
        <v/>
      </c>
      <c r="L124" s="32" t="str">
        <f t="shared" si="16"/>
        <v/>
      </c>
      <c r="M124" s="33" t="str">
        <f t="shared" si="17"/>
        <v/>
      </c>
      <c r="N124" s="34"/>
      <c r="O124" s="35" t="str">
        <f>IF(P124=$X$17,"","○")</f>
        <v/>
      </c>
      <c r="P124" s="45">
        <v>40</v>
      </c>
      <c r="Q124" s="37" t="s">
        <v>40</v>
      </c>
      <c r="R124" s="38" t="str">
        <f>IF(S124=$Z$17,"","○")</f>
        <v/>
      </c>
      <c r="S124" s="36">
        <v>2.0400000000000001E-2</v>
      </c>
      <c r="T124" s="40" t="s">
        <v>30</v>
      </c>
    </row>
    <row r="125" spans="1:20" ht="15" customHeight="1">
      <c r="A125" s="360"/>
      <c r="B125" s="228" t="s">
        <v>41</v>
      </c>
      <c r="C125" s="308"/>
      <c r="D125" s="308"/>
      <c r="E125" s="229"/>
      <c r="F125" s="28"/>
      <c r="G125" s="29" t="s">
        <v>39</v>
      </c>
      <c r="H125" s="30" t="str">
        <f t="shared" si="12"/>
        <v/>
      </c>
      <c r="I125" s="31"/>
      <c r="J125" s="29" t="s">
        <v>39</v>
      </c>
      <c r="K125" s="32" t="str">
        <f t="shared" si="13"/>
        <v/>
      </c>
      <c r="L125" s="32" t="str">
        <f t="shared" si="16"/>
        <v/>
      </c>
      <c r="M125" s="33" t="str">
        <f t="shared" si="17"/>
        <v/>
      </c>
      <c r="N125" s="34"/>
      <c r="O125" s="35" t="str">
        <f>IF(P125=$X$18,"","○")</f>
        <v/>
      </c>
      <c r="P125" s="36">
        <v>34.1</v>
      </c>
      <c r="Q125" s="37" t="s">
        <v>40</v>
      </c>
      <c r="R125" s="38" t="str">
        <f>IF(S125=$Z$18,"","○")</f>
        <v/>
      </c>
      <c r="S125" s="36">
        <v>2.4500000000000001E-2</v>
      </c>
      <c r="T125" s="40" t="s">
        <v>30</v>
      </c>
    </row>
    <row r="126" spans="1:20" ht="15" customHeight="1">
      <c r="A126" s="360"/>
      <c r="B126" s="362" t="s">
        <v>42</v>
      </c>
      <c r="C126" s="361" t="s">
        <v>43</v>
      </c>
      <c r="D126" s="361"/>
      <c r="E126" s="361"/>
      <c r="F126" s="28"/>
      <c r="G126" s="29" t="s">
        <v>39</v>
      </c>
      <c r="H126" s="30" t="str">
        <f t="shared" si="12"/>
        <v/>
      </c>
      <c r="I126" s="31"/>
      <c r="J126" s="29" t="s">
        <v>39</v>
      </c>
      <c r="K126" s="32" t="str">
        <f t="shared" si="13"/>
        <v/>
      </c>
      <c r="L126" s="32" t="str">
        <f t="shared" si="16"/>
        <v/>
      </c>
      <c r="M126" s="33" t="str">
        <f t="shared" si="17"/>
        <v/>
      </c>
      <c r="N126" s="34"/>
      <c r="O126" s="35" t="str">
        <f>IF(P126=$X$19,"","○")</f>
        <v/>
      </c>
      <c r="P126" s="36">
        <v>50.1</v>
      </c>
      <c r="Q126" s="37" t="s">
        <v>40</v>
      </c>
      <c r="R126" s="38" t="str">
        <f>IF(S126=$Z$19,"","○")</f>
        <v/>
      </c>
      <c r="S126" s="36">
        <v>1.6299999999999999E-2</v>
      </c>
      <c r="T126" s="40" t="s">
        <v>30</v>
      </c>
    </row>
    <row r="127" spans="1:20" ht="15" customHeight="1">
      <c r="A127" s="360"/>
      <c r="B127" s="362"/>
      <c r="C127" s="361" t="s">
        <v>45</v>
      </c>
      <c r="D127" s="361"/>
      <c r="E127" s="361"/>
      <c r="F127" s="28"/>
      <c r="G127" s="29" t="s">
        <v>46</v>
      </c>
      <c r="H127" s="30" t="str">
        <f t="shared" si="12"/>
        <v/>
      </c>
      <c r="I127" s="31"/>
      <c r="J127" s="29" t="s">
        <v>46</v>
      </c>
      <c r="K127" s="32" t="str">
        <f t="shared" si="13"/>
        <v/>
      </c>
      <c r="L127" s="32" t="str">
        <f t="shared" si="16"/>
        <v/>
      </c>
      <c r="M127" s="33" t="str">
        <f t="shared" si="17"/>
        <v/>
      </c>
      <c r="N127" s="34"/>
      <c r="O127" s="35" t="str">
        <f>IF(P127=$X$20,"","○")</f>
        <v/>
      </c>
      <c r="P127" s="36">
        <v>46.1</v>
      </c>
      <c r="Q127" s="37" t="s">
        <v>47</v>
      </c>
      <c r="R127" s="38" t="str">
        <f>IF(S127=$Z$20,"","○")</f>
        <v/>
      </c>
      <c r="S127" s="36">
        <v>1.44E-2</v>
      </c>
      <c r="T127" s="40" t="s">
        <v>30</v>
      </c>
    </row>
    <row r="128" spans="1:20" ht="15" customHeight="1">
      <c r="A128" s="360"/>
      <c r="B128" s="362" t="s">
        <v>49</v>
      </c>
      <c r="C128" s="361" t="s">
        <v>50</v>
      </c>
      <c r="D128" s="361"/>
      <c r="E128" s="361"/>
      <c r="F128" s="28"/>
      <c r="G128" s="29" t="s">
        <v>39</v>
      </c>
      <c r="H128" s="30" t="str">
        <f t="shared" si="12"/>
        <v/>
      </c>
      <c r="I128" s="31"/>
      <c r="J128" s="29" t="s">
        <v>39</v>
      </c>
      <c r="K128" s="32" t="str">
        <f t="shared" si="13"/>
        <v/>
      </c>
      <c r="L128" s="32" t="str">
        <f t="shared" si="16"/>
        <v/>
      </c>
      <c r="M128" s="33" t="str">
        <f t="shared" si="17"/>
        <v/>
      </c>
      <c r="N128" s="34"/>
      <c r="O128" s="35" t="str">
        <f>IF(P128=$X$21,"","○")</f>
        <v/>
      </c>
      <c r="P128" s="36">
        <v>54.7</v>
      </c>
      <c r="Q128" s="37" t="s">
        <v>51</v>
      </c>
      <c r="R128" s="38" t="str">
        <f>IF(S128=$Z$21,"","○")</f>
        <v/>
      </c>
      <c r="S128" s="36">
        <v>1.3899999999999999E-2</v>
      </c>
      <c r="T128" s="40" t="s">
        <v>30</v>
      </c>
    </row>
    <row r="129" spans="1:23" ht="15" customHeight="1">
      <c r="A129" s="360"/>
      <c r="B129" s="362"/>
      <c r="C129" s="361" t="s">
        <v>53</v>
      </c>
      <c r="D129" s="361"/>
      <c r="E129" s="361"/>
      <c r="F129" s="28"/>
      <c r="G129" s="29" t="s">
        <v>46</v>
      </c>
      <c r="H129" s="30" t="str">
        <f t="shared" si="12"/>
        <v/>
      </c>
      <c r="I129" s="31"/>
      <c r="J129" s="29" t="s">
        <v>46</v>
      </c>
      <c r="K129" s="32" t="str">
        <f t="shared" si="13"/>
        <v/>
      </c>
      <c r="L129" s="32" t="str">
        <f t="shared" si="16"/>
        <v/>
      </c>
      <c r="M129" s="33" t="str">
        <f t="shared" si="17"/>
        <v/>
      </c>
      <c r="N129" s="34"/>
      <c r="O129" s="35" t="str">
        <f>IF(P129=$X$22,"","○")</f>
        <v/>
      </c>
      <c r="P129" s="36">
        <v>38.4</v>
      </c>
      <c r="Q129" s="37" t="s">
        <v>47</v>
      </c>
      <c r="R129" s="38" t="str">
        <f>IF(S129=$Z$22,"","○")</f>
        <v/>
      </c>
      <c r="S129" s="36">
        <v>1.3899999999999999E-2</v>
      </c>
      <c r="T129" s="40" t="s">
        <v>30</v>
      </c>
    </row>
    <row r="130" spans="1:23" ht="15" customHeight="1">
      <c r="A130" s="360"/>
      <c r="B130" s="199" t="s">
        <v>54</v>
      </c>
      <c r="C130" s="361" t="s">
        <v>55</v>
      </c>
      <c r="D130" s="361"/>
      <c r="E130" s="361"/>
      <c r="F130" s="28"/>
      <c r="G130" s="29" t="s">
        <v>39</v>
      </c>
      <c r="H130" s="30" t="str">
        <f t="shared" si="12"/>
        <v/>
      </c>
      <c r="I130" s="31"/>
      <c r="J130" s="29" t="s">
        <v>39</v>
      </c>
      <c r="K130" s="32" t="str">
        <f t="shared" si="13"/>
        <v/>
      </c>
      <c r="L130" s="32" t="str">
        <f t="shared" si="16"/>
        <v/>
      </c>
      <c r="M130" s="33" t="str">
        <f t="shared" si="17"/>
        <v/>
      </c>
      <c r="N130" s="34"/>
      <c r="O130" s="35" t="str">
        <f>IF(P130=$X$23,"","○")</f>
        <v/>
      </c>
      <c r="P130" s="47">
        <v>28.7</v>
      </c>
      <c r="Q130" s="37" t="s">
        <v>40</v>
      </c>
      <c r="R130" s="38" t="str">
        <f>IF(S130=$Z$23,"","○")</f>
        <v/>
      </c>
      <c r="S130" s="36">
        <v>2.46E-2</v>
      </c>
      <c r="T130" s="40" t="s">
        <v>30</v>
      </c>
    </row>
    <row r="131" spans="1:23" ht="15" customHeight="1">
      <c r="A131" s="360"/>
      <c r="B131" s="199"/>
      <c r="C131" s="361" t="s">
        <v>56</v>
      </c>
      <c r="D131" s="361"/>
      <c r="E131" s="361"/>
      <c r="F131" s="28"/>
      <c r="G131" s="29" t="s">
        <v>39</v>
      </c>
      <c r="H131" s="30" t="str">
        <f t="shared" si="12"/>
        <v/>
      </c>
      <c r="I131" s="31"/>
      <c r="J131" s="29" t="s">
        <v>39</v>
      </c>
      <c r="K131" s="32" t="str">
        <f t="shared" si="13"/>
        <v/>
      </c>
      <c r="L131" s="32" t="str">
        <f t="shared" si="16"/>
        <v/>
      </c>
      <c r="M131" s="33" t="str">
        <f t="shared" si="17"/>
        <v/>
      </c>
      <c r="N131" s="34"/>
      <c r="O131" s="35" t="str">
        <f>IF(P131=$X$24,"","○")</f>
        <v/>
      </c>
      <c r="P131" s="47">
        <v>28.9</v>
      </c>
      <c r="Q131" s="37" t="s">
        <v>40</v>
      </c>
      <c r="R131" s="38" t="str">
        <f>IF(S131=$Z$24,"","○")</f>
        <v/>
      </c>
      <c r="S131" s="36">
        <v>2.4500000000000001E-2</v>
      </c>
      <c r="T131" s="40" t="s">
        <v>30</v>
      </c>
    </row>
    <row r="132" spans="1:23" ht="15" customHeight="1">
      <c r="A132" s="360"/>
      <c r="B132" s="199"/>
      <c r="C132" s="361" t="s">
        <v>57</v>
      </c>
      <c r="D132" s="361"/>
      <c r="E132" s="361"/>
      <c r="F132" s="28"/>
      <c r="G132" s="29" t="s">
        <v>39</v>
      </c>
      <c r="H132" s="30" t="str">
        <f t="shared" si="12"/>
        <v/>
      </c>
      <c r="I132" s="31"/>
      <c r="J132" s="29" t="s">
        <v>39</v>
      </c>
      <c r="K132" s="32" t="str">
        <f t="shared" si="13"/>
        <v/>
      </c>
      <c r="L132" s="32" t="str">
        <f t="shared" si="16"/>
        <v/>
      </c>
      <c r="M132" s="33" t="str">
        <f t="shared" si="17"/>
        <v/>
      </c>
      <c r="N132" s="34"/>
      <c r="O132" s="35" t="str">
        <f>IF(P132=$X$25,"","○")</f>
        <v/>
      </c>
      <c r="P132" s="47">
        <v>28.3</v>
      </c>
      <c r="Q132" s="37" t="s">
        <v>40</v>
      </c>
      <c r="R132" s="38" t="str">
        <f>IF(S132=$Z$25,"","○")</f>
        <v/>
      </c>
      <c r="S132" s="36">
        <v>2.5100000000000001E-2</v>
      </c>
      <c r="T132" s="40" t="s">
        <v>30</v>
      </c>
    </row>
    <row r="133" spans="1:23" ht="15" customHeight="1">
      <c r="A133" s="360"/>
      <c r="B133" s="199"/>
      <c r="C133" s="361" t="s">
        <v>58</v>
      </c>
      <c r="D133" s="361"/>
      <c r="E133" s="361"/>
      <c r="F133" s="28"/>
      <c r="G133" s="29" t="s">
        <v>39</v>
      </c>
      <c r="H133" s="30" t="str">
        <f t="shared" si="12"/>
        <v/>
      </c>
      <c r="I133" s="31"/>
      <c r="J133" s="29" t="s">
        <v>39</v>
      </c>
      <c r="K133" s="32" t="str">
        <f t="shared" si="13"/>
        <v/>
      </c>
      <c r="L133" s="32" t="str">
        <f t="shared" si="16"/>
        <v/>
      </c>
      <c r="M133" s="33" t="str">
        <f t="shared" si="17"/>
        <v/>
      </c>
      <c r="N133" s="34"/>
      <c r="O133" s="35" t="str">
        <f>IF(P133=$X$26,"","○")</f>
        <v/>
      </c>
      <c r="P133" s="36">
        <v>26.1</v>
      </c>
      <c r="Q133" s="37" t="s">
        <v>40</v>
      </c>
      <c r="R133" s="38" t="str">
        <f>IF(S133=$Z$26,"","○")</f>
        <v/>
      </c>
      <c r="S133" s="36">
        <v>2.4299999999999999E-2</v>
      </c>
      <c r="T133" s="40" t="s">
        <v>30</v>
      </c>
    </row>
    <row r="134" spans="1:23" ht="15" customHeight="1">
      <c r="A134" s="360"/>
      <c r="B134" s="199"/>
      <c r="C134" s="361" t="s">
        <v>59</v>
      </c>
      <c r="D134" s="361"/>
      <c r="E134" s="361"/>
      <c r="F134" s="28"/>
      <c r="G134" s="29" t="s">
        <v>39</v>
      </c>
      <c r="H134" s="30" t="str">
        <f t="shared" si="12"/>
        <v/>
      </c>
      <c r="I134" s="31"/>
      <c r="J134" s="29" t="s">
        <v>39</v>
      </c>
      <c r="K134" s="32" t="str">
        <f t="shared" si="13"/>
        <v/>
      </c>
      <c r="L134" s="32" t="str">
        <f t="shared" si="16"/>
        <v/>
      </c>
      <c r="M134" s="33" t="str">
        <f t="shared" si="17"/>
        <v/>
      </c>
      <c r="N134" s="34"/>
      <c r="O134" s="35" t="str">
        <f>IF(P134=$X$27,"","○")</f>
        <v/>
      </c>
      <c r="P134" s="36">
        <v>24.2</v>
      </c>
      <c r="Q134" s="37" t="s">
        <v>40</v>
      </c>
      <c r="R134" s="38" t="str">
        <f>IF(S134=$Z$27,"","○")</f>
        <v/>
      </c>
      <c r="S134" s="36">
        <v>2.4199999999999999E-2</v>
      </c>
      <c r="T134" s="40" t="s">
        <v>30</v>
      </c>
    </row>
    <row r="135" spans="1:23" ht="15" customHeight="1">
      <c r="A135" s="360"/>
      <c r="B135" s="199"/>
      <c r="C135" s="361" t="s">
        <v>60</v>
      </c>
      <c r="D135" s="361"/>
      <c r="E135" s="361"/>
      <c r="F135" s="28"/>
      <c r="G135" s="29" t="s">
        <v>39</v>
      </c>
      <c r="H135" s="30" t="str">
        <f t="shared" si="12"/>
        <v/>
      </c>
      <c r="I135" s="31"/>
      <c r="J135" s="29" t="s">
        <v>39</v>
      </c>
      <c r="K135" s="32" t="str">
        <f t="shared" si="13"/>
        <v/>
      </c>
      <c r="L135" s="32" t="str">
        <f t="shared" si="16"/>
        <v/>
      </c>
      <c r="M135" s="33" t="str">
        <f t="shared" si="17"/>
        <v/>
      </c>
      <c r="N135" s="34"/>
      <c r="O135" s="35" t="str">
        <f>IF(P135=$X$28,"","○")</f>
        <v/>
      </c>
      <c r="P135" s="36">
        <v>27.8</v>
      </c>
      <c r="Q135" s="37" t="s">
        <v>40</v>
      </c>
      <c r="R135" s="38" t="str">
        <f>IF(S135=$Z$28,"","○")</f>
        <v/>
      </c>
      <c r="S135" s="36">
        <v>2.5899999999999999E-2</v>
      </c>
      <c r="T135" s="40" t="s">
        <v>30</v>
      </c>
    </row>
    <row r="136" spans="1:23" ht="15" customHeight="1">
      <c r="A136" s="360"/>
      <c r="B136" s="199" t="s">
        <v>61</v>
      </c>
      <c r="C136" s="199"/>
      <c r="D136" s="199"/>
      <c r="E136" s="199"/>
      <c r="F136" s="28"/>
      <c r="G136" s="29" t="s">
        <v>39</v>
      </c>
      <c r="H136" s="30" t="str">
        <f t="shared" si="12"/>
        <v/>
      </c>
      <c r="I136" s="31"/>
      <c r="J136" s="29" t="s">
        <v>39</v>
      </c>
      <c r="K136" s="32" t="str">
        <f t="shared" si="13"/>
        <v/>
      </c>
      <c r="L136" s="32" t="str">
        <f t="shared" si="16"/>
        <v/>
      </c>
      <c r="M136" s="33" t="str">
        <f t="shared" si="17"/>
        <v/>
      </c>
      <c r="N136" s="34"/>
      <c r="O136" s="35" t="str">
        <f>IF(P136=$X$29,"","○")</f>
        <v/>
      </c>
      <c r="P136" s="45">
        <v>29</v>
      </c>
      <c r="Q136" s="37" t="s">
        <v>40</v>
      </c>
      <c r="R136" s="38" t="str">
        <f>IF(S136=$Z$29,"","○")</f>
        <v/>
      </c>
      <c r="S136" s="36">
        <v>2.9899999999999999E-2</v>
      </c>
      <c r="T136" s="40" t="s">
        <v>30</v>
      </c>
    </row>
    <row r="137" spans="1:23" ht="15" customHeight="1">
      <c r="A137" s="360"/>
      <c r="B137" s="199" t="s">
        <v>62</v>
      </c>
      <c r="C137" s="199"/>
      <c r="D137" s="199"/>
      <c r="E137" s="199"/>
      <c r="F137" s="28"/>
      <c r="G137" s="29" t="s">
        <v>39</v>
      </c>
      <c r="H137" s="30" t="str">
        <f t="shared" si="12"/>
        <v/>
      </c>
      <c r="I137" s="31"/>
      <c r="J137" s="29" t="s">
        <v>39</v>
      </c>
      <c r="K137" s="32" t="str">
        <f t="shared" si="13"/>
        <v/>
      </c>
      <c r="L137" s="32" t="str">
        <f>IF(F137="",IF(I137="","",-(I137*P137)),(F137-I137)*P137)</f>
        <v/>
      </c>
      <c r="M137" s="33" t="str">
        <f t="shared" si="17"/>
        <v/>
      </c>
      <c r="N137" s="34"/>
      <c r="O137" s="35" t="str">
        <f>IF(P137=$X$30,"","○")</f>
        <v/>
      </c>
      <c r="P137" s="36">
        <v>37.299999999999997</v>
      </c>
      <c r="Q137" s="37" t="s">
        <v>40</v>
      </c>
      <c r="R137" s="38" t="str">
        <f>IF(S137=$Z$30,"","○")</f>
        <v/>
      </c>
      <c r="S137" s="36">
        <v>2.0899999999999998E-2</v>
      </c>
      <c r="T137" s="40" t="s">
        <v>30</v>
      </c>
    </row>
    <row r="138" spans="1:23" ht="15" customHeight="1">
      <c r="A138" s="360"/>
      <c r="B138" s="199" t="s">
        <v>63</v>
      </c>
      <c r="C138" s="199"/>
      <c r="D138" s="199"/>
      <c r="E138" s="199"/>
      <c r="F138" s="28"/>
      <c r="G138" s="29" t="s">
        <v>46</v>
      </c>
      <c r="H138" s="30" t="str">
        <f t="shared" si="12"/>
        <v/>
      </c>
      <c r="I138" s="31"/>
      <c r="J138" s="29" t="s">
        <v>46</v>
      </c>
      <c r="K138" s="32" t="str">
        <f t="shared" si="13"/>
        <v/>
      </c>
      <c r="L138" s="32" t="str">
        <f t="shared" ref="L138:L141" si="18">IF(F138="",IF(I138="","",-(I138*P138)),(F138-I138)*P138)</f>
        <v/>
      </c>
      <c r="M138" s="33" t="str">
        <f t="shared" si="17"/>
        <v/>
      </c>
      <c r="N138" s="34"/>
      <c r="O138" s="35" t="str">
        <f>IF(P138=$X$31,"","○")</f>
        <v/>
      </c>
      <c r="P138" s="36">
        <v>18.399999999999999</v>
      </c>
      <c r="Q138" s="37" t="s">
        <v>47</v>
      </c>
      <c r="R138" s="38" t="str">
        <f>IF(S138=$Z$31,"","○")</f>
        <v/>
      </c>
      <c r="S138" s="49">
        <v>1.09E-2</v>
      </c>
      <c r="T138" s="40" t="s">
        <v>30</v>
      </c>
    </row>
    <row r="139" spans="1:23" ht="15" customHeight="1">
      <c r="A139" s="360"/>
      <c r="B139" s="199" t="s">
        <v>64</v>
      </c>
      <c r="C139" s="199"/>
      <c r="D139" s="199"/>
      <c r="E139" s="199"/>
      <c r="F139" s="28"/>
      <c r="G139" s="29" t="s">
        <v>46</v>
      </c>
      <c r="H139" s="30" t="str">
        <f t="shared" si="12"/>
        <v/>
      </c>
      <c r="I139" s="31"/>
      <c r="J139" s="29" t="s">
        <v>46</v>
      </c>
      <c r="K139" s="32" t="str">
        <f t="shared" si="13"/>
        <v/>
      </c>
      <c r="L139" s="32" t="str">
        <f t="shared" si="18"/>
        <v/>
      </c>
      <c r="M139" s="33" t="str">
        <f t="shared" si="17"/>
        <v/>
      </c>
      <c r="N139" s="34"/>
      <c r="O139" s="35" t="str">
        <f>IF(P139=$X$32,"","○")</f>
        <v/>
      </c>
      <c r="P139" s="36">
        <v>3.23</v>
      </c>
      <c r="Q139" s="37" t="s">
        <v>47</v>
      </c>
      <c r="R139" s="38" t="str">
        <f>IF(S139=$Z$33,"","○")</f>
        <v/>
      </c>
      <c r="S139" s="36">
        <v>2.64E-2</v>
      </c>
      <c r="T139" s="40" t="s">
        <v>30</v>
      </c>
    </row>
    <row r="140" spans="1:23" ht="15" customHeight="1">
      <c r="A140" s="360"/>
      <c r="B140" s="199" t="s">
        <v>65</v>
      </c>
      <c r="C140" s="199"/>
      <c r="D140" s="199"/>
      <c r="E140" s="199"/>
      <c r="F140" s="28"/>
      <c r="G140" s="29" t="s">
        <v>46</v>
      </c>
      <c r="H140" s="30" t="str">
        <f t="shared" si="12"/>
        <v/>
      </c>
      <c r="I140" s="31"/>
      <c r="J140" s="29" t="s">
        <v>46</v>
      </c>
      <c r="K140" s="32" t="str">
        <f t="shared" si="13"/>
        <v/>
      </c>
      <c r="L140" s="32" t="str">
        <f t="shared" si="18"/>
        <v/>
      </c>
      <c r="M140" s="33" t="str">
        <f t="shared" si="17"/>
        <v/>
      </c>
      <c r="N140" s="34"/>
      <c r="O140" s="35" t="str">
        <f>IF(P140=$X$33,"","○")</f>
        <v/>
      </c>
      <c r="P140" s="36">
        <v>3.45</v>
      </c>
      <c r="Q140" s="37" t="s">
        <v>47</v>
      </c>
      <c r="R140" s="38" t="str">
        <f>IF(S140=$Z$33,"","○")</f>
        <v/>
      </c>
      <c r="S140" s="36">
        <v>2.64E-2</v>
      </c>
      <c r="T140" s="40" t="s">
        <v>30</v>
      </c>
      <c r="U140" s="51"/>
    </row>
    <row r="141" spans="1:23" ht="15" customHeight="1" thickBot="1">
      <c r="A141" s="360"/>
      <c r="B141" s="199" t="s">
        <v>66</v>
      </c>
      <c r="C141" s="199"/>
      <c r="D141" s="199"/>
      <c r="E141" s="199"/>
      <c r="F141" s="28"/>
      <c r="G141" s="29" t="s">
        <v>46</v>
      </c>
      <c r="H141" s="30" t="str">
        <f t="shared" si="12"/>
        <v/>
      </c>
      <c r="I141" s="31"/>
      <c r="J141" s="29" t="s">
        <v>46</v>
      </c>
      <c r="K141" s="32" t="str">
        <f t="shared" si="13"/>
        <v/>
      </c>
      <c r="L141" s="32" t="str">
        <f t="shared" si="18"/>
        <v/>
      </c>
      <c r="M141" s="33" t="str">
        <f t="shared" si="17"/>
        <v/>
      </c>
      <c r="N141" s="34"/>
      <c r="O141" s="35" t="str">
        <f>IF(P141=$X$34,"","○")</f>
        <v/>
      </c>
      <c r="P141" s="52">
        <v>7.53</v>
      </c>
      <c r="Q141" s="37" t="s">
        <v>47</v>
      </c>
      <c r="R141" s="53" t="str">
        <f>IF(S141=$Z$34,"","○")</f>
        <v/>
      </c>
      <c r="S141" s="54">
        <v>4.2000000000000003E-2</v>
      </c>
      <c r="T141" s="40" t="s">
        <v>30</v>
      </c>
      <c r="U141" s="55"/>
      <c r="V141" s="55"/>
      <c r="W141" s="56"/>
    </row>
    <row r="142" spans="1:23" ht="15" customHeight="1">
      <c r="A142" s="360"/>
      <c r="B142" s="363" t="s">
        <v>67</v>
      </c>
      <c r="C142" s="348"/>
      <c r="D142" s="349"/>
      <c r="E142" s="350"/>
      <c r="F142" s="28"/>
      <c r="G142" s="58"/>
      <c r="H142" s="30" t="str">
        <f t="shared" si="12"/>
        <v/>
      </c>
      <c r="I142" s="31"/>
      <c r="J142" s="58"/>
      <c r="K142" s="32" t="str">
        <f>IF(I142="","",I142*P142)</f>
        <v/>
      </c>
      <c r="L142" s="32" t="str">
        <f>IF(F142="",IF(I142="","",-(I142*P142)),(F142-I142)*P142)</f>
        <v/>
      </c>
      <c r="M142" s="33" t="str">
        <f>IF(L142="","",L142*S142*44/12)</f>
        <v/>
      </c>
      <c r="N142" s="34"/>
      <c r="O142" s="59"/>
      <c r="P142" s="60"/>
      <c r="Q142" s="61"/>
      <c r="R142" s="62"/>
      <c r="S142" s="60"/>
      <c r="T142" s="61"/>
      <c r="U142" s="63"/>
      <c r="V142" s="56"/>
    </row>
    <row r="143" spans="1:23" ht="15" customHeight="1" thickBot="1">
      <c r="A143" s="360"/>
      <c r="B143" s="364"/>
      <c r="C143" s="348"/>
      <c r="D143" s="349"/>
      <c r="E143" s="350"/>
      <c r="F143" s="28"/>
      <c r="G143" s="58"/>
      <c r="H143" s="30" t="str">
        <f t="shared" si="12"/>
        <v/>
      </c>
      <c r="I143" s="31"/>
      <c r="J143" s="58"/>
      <c r="K143" s="32" t="str">
        <f>IF(I143="","",I143*P143)</f>
        <v/>
      </c>
      <c r="L143" s="32" t="str">
        <f>IF(F143="",IF(I143="","",-(I143*P143)),(F143-I143)*P143)</f>
        <v/>
      </c>
      <c r="M143" s="33" t="str">
        <f>IF(L143="","",L143*S143*44/12)</f>
        <v/>
      </c>
      <c r="N143" s="34"/>
      <c r="O143" s="56"/>
      <c r="P143" s="67"/>
      <c r="Q143" s="68"/>
      <c r="R143" s="65"/>
      <c r="S143" s="67"/>
      <c r="T143" s="69"/>
    </row>
    <row r="144" spans="1:23" ht="15" customHeight="1" thickTop="1">
      <c r="A144" s="360"/>
      <c r="B144" s="251" t="s">
        <v>68</v>
      </c>
      <c r="C144" s="251"/>
      <c r="D144" s="251"/>
      <c r="E144" s="251"/>
      <c r="F144" s="251"/>
      <c r="G144" s="251"/>
      <c r="H144" s="251"/>
      <c r="I144" s="251"/>
      <c r="J144" s="251"/>
      <c r="K144" s="251"/>
      <c r="L144" s="251"/>
      <c r="M144" s="71" t="str">
        <f>IF(SUM(M115:M143)=0,"",SUM(M115:M143))</f>
        <v/>
      </c>
      <c r="N144" s="34"/>
      <c r="O144" s="56"/>
      <c r="P144" s="65"/>
      <c r="Q144" s="15"/>
      <c r="R144" s="65"/>
      <c r="S144" s="72"/>
      <c r="T144" s="73"/>
      <c r="U144" s="56"/>
      <c r="V144" s="56"/>
    </row>
    <row r="145" spans="1:23">
      <c r="A145" s="360"/>
      <c r="B145" s="351"/>
      <c r="C145" s="352"/>
      <c r="D145" s="352"/>
      <c r="E145" s="353"/>
      <c r="F145" s="251" t="s">
        <v>5</v>
      </c>
      <c r="G145" s="251"/>
      <c r="H145" s="251"/>
      <c r="I145" s="339" t="s">
        <v>6</v>
      </c>
      <c r="J145" s="339"/>
      <c r="K145" s="339"/>
      <c r="L145" s="281" t="s">
        <v>69</v>
      </c>
      <c r="M145" s="279" t="s">
        <v>8</v>
      </c>
      <c r="N145" s="34"/>
      <c r="O145" s="56"/>
      <c r="P145" s="74"/>
      <c r="Q145" s="75"/>
      <c r="R145" s="65"/>
      <c r="S145" s="74"/>
      <c r="T145" s="75"/>
    </row>
    <row r="146" spans="1:23" ht="15" customHeight="1" thickBot="1">
      <c r="A146" s="360"/>
      <c r="B146" s="354"/>
      <c r="C146" s="355"/>
      <c r="D146" s="355"/>
      <c r="E146" s="356"/>
      <c r="F146" s="23" t="s">
        <v>12</v>
      </c>
      <c r="G146" s="340" t="s">
        <v>70</v>
      </c>
      <c r="H146" s="342"/>
      <c r="I146" s="23" t="s">
        <v>12</v>
      </c>
      <c r="J146" s="340" t="s">
        <v>70</v>
      </c>
      <c r="K146" s="342"/>
      <c r="L146" s="282"/>
      <c r="M146" s="280"/>
      <c r="N146" s="34"/>
      <c r="O146" s="56"/>
      <c r="P146" s="74"/>
      <c r="Q146" s="75"/>
      <c r="R146" s="65"/>
      <c r="S146" s="74"/>
      <c r="T146" s="75"/>
    </row>
    <row r="147" spans="1:23" ht="15" customHeight="1" thickTop="1" thickBot="1">
      <c r="A147" s="360"/>
      <c r="B147" s="357"/>
      <c r="C147" s="358"/>
      <c r="D147" s="358"/>
      <c r="E147" s="359"/>
      <c r="F147" s="25" t="s">
        <v>16</v>
      </c>
      <c r="G147" s="341"/>
      <c r="H147" s="343"/>
      <c r="I147" s="25" t="s">
        <v>18</v>
      </c>
      <c r="J147" s="341"/>
      <c r="K147" s="343"/>
      <c r="L147" s="76" t="s">
        <v>71</v>
      </c>
      <c r="M147" s="26" t="s">
        <v>21</v>
      </c>
      <c r="N147" s="34"/>
      <c r="O147" s="77" t="s">
        <v>72</v>
      </c>
      <c r="P147" s="74"/>
      <c r="Q147" s="15"/>
      <c r="R147" s="65"/>
      <c r="S147" s="74"/>
      <c r="T147" s="75"/>
      <c r="U147" s="344" t="s">
        <v>73</v>
      </c>
      <c r="V147" s="345"/>
      <c r="W147" s="78"/>
    </row>
    <row r="148" spans="1:23" ht="19" thickTop="1" thickBot="1">
      <c r="A148" s="360"/>
      <c r="B148" s="325" t="s">
        <v>74</v>
      </c>
      <c r="C148" s="326"/>
      <c r="D148" s="326"/>
      <c r="E148" s="327"/>
      <c r="F148" s="28"/>
      <c r="G148" s="29" t="s">
        <v>46</v>
      </c>
      <c r="H148" s="79"/>
      <c r="I148" s="31"/>
      <c r="J148" s="29" t="s">
        <v>46</v>
      </c>
      <c r="K148" s="80"/>
      <c r="L148" s="32" t="str">
        <f>IF(F148="",IF(I148="","",F148-I148),F148-I148)</f>
        <v/>
      </c>
      <c r="M148" s="33" t="str">
        <f>IF(L148="","",L148*S148)</f>
        <v/>
      </c>
      <c r="N148" s="34"/>
      <c r="O148" s="56"/>
      <c r="P148" s="74"/>
      <c r="Q148" s="75"/>
      <c r="R148" s="38"/>
      <c r="S148" s="81"/>
      <c r="T148" s="82" t="s">
        <v>75</v>
      </c>
      <c r="U148" s="328"/>
      <c r="V148" s="329"/>
    </row>
    <row r="149" spans="1:23" ht="15" customHeight="1" thickTop="1">
      <c r="A149" s="360"/>
      <c r="B149" s="251" t="s">
        <v>76</v>
      </c>
      <c r="C149" s="251"/>
      <c r="D149" s="251"/>
      <c r="E149" s="251"/>
      <c r="F149" s="251"/>
      <c r="G149" s="251"/>
      <c r="H149" s="251"/>
      <c r="I149" s="251"/>
      <c r="J149" s="251"/>
      <c r="K149" s="251"/>
      <c r="L149" s="251"/>
      <c r="M149" s="71" t="str">
        <f>IF(M148=0,"",M148)</f>
        <v/>
      </c>
      <c r="N149" s="34"/>
      <c r="O149" s="11" t="s">
        <v>150</v>
      </c>
      <c r="P149" s="65"/>
      <c r="Q149" s="15"/>
      <c r="R149" s="83"/>
      <c r="S149" s="84"/>
      <c r="T149" s="85"/>
      <c r="U149" s="86"/>
      <c r="V149" s="86"/>
    </row>
    <row r="150" spans="1:23">
      <c r="A150" s="264" t="s">
        <v>77</v>
      </c>
      <c r="B150" s="330"/>
      <c r="C150" s="331"/>
      <c r="D150" s="331"/>
      <c r="E150" s="332"/>
      <c r="F150" s="251" t="s">
        <v>5</v>
      </c>
      <c r="G150" s="251"/>
      <c r="H150" s="251"/>
      <c r="I150" s="339" t="s">
        <v>6</v>
      </c>
      <c r="J150" s="339"/>
      <c r="K150" s="339"/>
      <c r="L150" s="281" t="s">
        <v>7</v>
      </c>
      <c r="M150" s="281" t="s">
        <v>8</v>
      </c>
      <c r="N150" s="22"/>
      <c r="O150" s="319" t="s">
        <v>9</v>
      </c>
      <c r="P150" s="318" t="s">
        <v>10</v>
      </c>
      <c r="Q150" s="318"/>
      <c r="R150" s="319" t="s">
        <v>9</v>
      </c>
      <c r="S150" s="318" t="s">
        <v>11</v>
      </c>
      <c r="T150" s="318"/>
    </row>
    <row r="151" spans="1:23">
      <c r="A151" s="265"/>
      <c r="B151" s="333"/>
      <c r="C151" s="334"/>
      <c r="D151" s="334"/>
      <c r="E151" s="335"/>
      <c r="F151" s="23" t="s">
        <v>12</v>
      </c>
      <c r="G151" s="251" t="s">
        <v>13</v>
      </c>
      <c r="H151" s="23" t="s">
        <v>14</v>
      </c>
      <c r="I151" s="23" t="s">
        <v>12</v>
      </c>
      <c r="J151" s="251" t="s">
        <v>13</v>
      </c>
      <c r="K151" s="23" t="s">
        <v>14</v>
      </c>
      <c r="L151" s="282"/>
      <c r="M151" s="282"/>
      <c r="N151" s="22"/>
      <c r="O151" s="320"/>
      <c r="P151" s="24" t="s">
        <v>12</v>
      </c>
      <c r="Q151" s="322" t="s">
        <v>15</v>
      </c>
      <c r="R151" s="320"/>
      <c r="S151" s="319" t="s">
        <v>12</v>
      </c>
      <c r="T151" s="323" t="s">
        <v>13</v>
      </c>
    </row>
    <row r="152" spans="1:23">
      <c r="A152" s="265"/>
      <c r="B152" s="336"/>
      <c r="C152" s="337"/>
      <c r="D152" s="337"/>
      <c r="E152" s="338"/>
      <c r="F152" s="25" t="s">
        <v>16</v>
      </c>
      <c r="G152" s="251"/>
      <c r="H152" s="25" t="s">
        <v>17</v>
      </c>
      <c r="I152" s="25" t="s">
        <v>18</v>
      </c>
      <c r="J152" s="251"/>
      <c r="K152" s="25" t="s">
        <v>19</v>
      </c>
      <c r="L152" s="26" t="s">
        <v>20</v>
      </c>
      <c r="M152" s="26" t="s">
        <v>21</v>
      </c>
      <c r="N152" s="22"/>
      <c r="O152" s="321"/>
      <c r="P152" s="27" t="s">
        <v>22</v>
      </c>
      <c r="Q152" s="322"/>
      <c r="R152" s="321"/>
      <c r="S152" s="321"/>
      <c r="T152" s="324"/>
    </row>
    <row r="153" spans="1:23" ht="15" customHeight="1">
      <c r="A153" s="265"/>
      <c r="B153" s="228" t="s">
        <v>78</v>
      </c>
      <c r="C153" s="308"/>
      <c r="D153" s="308"/>
      <c r="E153" s="229"/>
      <c r="F153" s="28"/>
      <c r="G153" s="29" t="s">
        <v>39</v>
      </c>
      <c r="H153" s="32" t="str">
        <f t="shared" ref="H153:H171" si="19">IF(F153="","",F153*P153)</f>
        <v/>
      </c>
      <c r="I153" s="28"/>
      <c r="J153" s="29" t="s">
        <v>39</v>
      </c>
      <c r="K153" s="32" t="str">
        <f t="shared" ref="K153:K154" si="20">IF(I153="","",I153*P153)</f>
        <v/>
      </c>
      <c r="L153" s="32" t="str">
        <f>IF(F153="",IF(I153="","",-(I153*P153)),(F153-I153)*P153)</f>
        <v/>
      </c>
      <c r="M153" s="33" t="str">
        <f>IF(L153="","",L153*S153*44/12)</f>
        <v/>
      </c>
      <c r="N153" s="34"/>
      <c r="O153" s="35" t="str">
        <f>IF(P153=$X$46,"","○")</f>
        <v/>
      </c>
      <c r="P153" s="36">
        <v>13.6</v>
      </c>
      <c r="Q153" s="37" t="s">
        <v>40</v>
      </c>
      <c r="R153" s="38"/>
      <c r="S153" s="88">
        <v>0</v>
      </c>
      <c r="T153" s="40" t="s">
        <v>27</v>
      </c>
    </row>
    <row r="154" spans="1:23" ht="15" customHeight="1">
      <c r="A154" s="265"/>
      <c r="B154" s="228" t="s">
        <v>79</v>
      </c>
      <c r="C154" s="308"/>
      <c r="D154" s="308"/>
      <c r="E154" s="229"/>
      <c r="F154" s="28"/>
      <c r="G154" s="29" t="s">
        <v>39</v>
      </c>
      <c r="H154" s="32" t="str">
        <f t="shared" si="19"/>
        <v/>
      </c>
      <c r="I154" s="28"/>
      <c r="J154" s="29" t="s">
        <v>39</v>
      </c>
      <c r="K154" s="32" t="str">
        <f t="shared" si="20"/>
        <v/>
      </c>
      <c r="L154" s="32" t="str">
        <f t="shared" ref="L154" si="21">IF(F154="",IF(I154="","",-(I154*P154)),(F154-I154)*P154)</f>
        <v/>
      </c>
      <c r="M154" s="33" t="str">
        <f t="shared" ref="M154:M164" si="22">IF(L154="","",L154*S154*44/12)</f>
        <v/>
      </c>
      <c r="N154" s="34"/>
      <c r="O154" s="35" t="str">
        <f>IF(P154=$X$47,"","○")</f>
        <v/>
      </c>
      <c r="P154" s="36">
        <v>13.2</v>
      </c>
      <c r="Q154" s="37" t="s">
        <v>40</v>
      </c>
      <c r="R154" s="38"/>
      <c r="S154" s="88">
        <v>0</v>
      </c>
      <c r="T154" s="40" t="s">
        <v>30</v>
      </c>
    </row>
    <row r="155" spans="1:23" ht="15" customHeight="1">
      <c r="A155" s="265"/>
      <c r="B155" s="228" t="s">
        <v>80</v>
      </c>
      <c r="C155" s="308"/>
      <c r="D155" s="308"/>
      <c r="E155" s="229"/>
      <c r="F155" s="28"/>
      <c r="G155" s="29" t="s">
        <v>39</v>
      </c>
      <c r="H155" s="32" t="str">
        <f t="shared" si="19"/>
        <v/>
      </c>
      <c r="I155" s="28"/>
      <c r="J155" s="29" t="s">
        <v>39</v>
      </c>
      <c r="K155" s="32" t="str">
        <f>IF(I155="","",I155*P155)</f>
        <v/>
      </c>
      <c r="L155" s="32" t="str">
        <f>IF(F155="",IF(I155="","",-(I155*P155)),(F155-I155)*P155)</f>
        <v/>
      </c>
      <c r="M155" s="33" t="str">
        <f t="shared" si="22"/>
        <v/>
      </c>
      <c r="N155" s="34"/>
      <c r="O155" s="35" t="str">
        <f>IF(P155=$X$48,"","○")</f>
        <v/>
      </c>
      <c r="P155" s="36">
        <v>17.100000000000001</v>
      </c>
      <c r="Q155" s="37" t="s">
        <v>40</v>
      </c>
      <c r="R155" s="38"/>
      <c r="S155" s="88">
        <v>0</v>
      </c>
      <c r="T155" s="40" t="s">
        <v>30</v>
      </c>
    </row>
    <row r="156" spans="1:23" ht="15" customHeight="1">
      <c r="A156" s="265"/>
      <c r="B156" s="228" t="s">
        <v>81</v>
      </c>
      <c r="C156" s="308"/>
      <c r="D156" s="308"/>
      <c r="E156" s="229"/>
      <c r="F156" s="28"/>
      <c r="G156" s="29" t="s">
        <v>25</v>
      </c>
      <c r="H156" s="32" t="str">
        <f t="shared" si="19"/>
        <v/>
      </c>
      <c r="I156" s="28"/>
      <c r="J156" s="29" t="s">
        <v>25</v>
      </c>
      <c r="K156" s="32" t="str">
        <f t="shared" ref="K156:K171" si="23">IF(I156="","",I156*P156)</f>
        <v/>
      </c>
      <c r="L156" s="32" t="str">
        <f t="shared" ref="L156" si="24">IF(F156="",IF(I156="","",-(I156*P156)),(F156-I156)*P156)</f>
        <v/>
      </c>
      <c r="M156" s="33" t="str">
        <f t="shared" si="22"/>
        <v/>
      </c>
      <c r="N156" s="34"/>
      <c r="O156" s="35" t="str">
        <f>IF(P156=$X$49,"","○")</f>
        <v/>
      </c>
      <c r="P156" s="36">
        <v>23.4</v>
      </c>
      <c r="Q156" s="37" t="s">
        <v>26</v>
      </c>
      <c r="R156" s="38"/>
      <c r="S156" s="88">
        <v>0</v>
      </c>
      <c r="T156" s="40" t="s">
        <v>30</v>
      </c>
    </row>
    <row r="157" spans="1:23" ht="15" customHeight="1">
      <c r="A157" s="265"/>
      <c r="B157" s="228" t="s">
        <v>82</v>
      </c>
      <c r="C157" s="308"/>
      <c r="D157" s="308"/>
      <c r="E157" s="229"/>
      <c r="F157" s="28"/>
      <c r="G157" s="29" t="s">
        <v>25</v>
      </c>
      <c r="H157" s="32" t="str">
        <f t="shared" si="19"/>
        <v/>
      </c>
      <c r="I157" s="28"/>
      <c r="J157" s="29" t="s">
        <v>25</v>
      </c>
      <c r="K157" s="32" t="str">
        <f t="shared" si="23"/>
        <v/>
      </c>
      <c r="L157" s="32" t="str">
        <f>IF(F157="",IF(I157="","",-(I157*P157)),(F157-I157)*P157)</f>
        <v/>
      </c>
      <c r="M157" s="33" t="str">
        <f t="shared" si="22"/>
        <v/>
      </c>
      <c r="N157" s="34"/>
      <c r="O157" s="35" t="str">
        <f>IF(P157=$X$50,"","○")</f>
        <v/>
      </c>
      <c r="P157" s="36">
        <v>35.6</v>
      </c>
      <c r="Q157" s="37" t="s">
        <v>26</v>
      </c>
      <c r="R157" s="38"/>
      <c r="S157" s="88">
        <v>0</v>
      </c>
      <c r="T157" s="40" t="s">
        <v>30</v>
      </c>
    </row>
    <row r="158" spans="1:23" ht="15" customHeight="1">
      <c r="A158" s="265"/>
      <c r="B158" s="228" t="s">
        <v>83</v>
      </c>
      <c r="C158" s="308"/>
      <c r="D158" s="308"/>
      <c r="E158" s="229"/>
      <c r="F158" s="28"/>
      <c r="G158" s="29" t="s">
        <v>46</v>
      </c>
      <c r="H158" s="32" t="str">
        <f t="shared" si="19"/>
        <v/>
      </c>
      <c r="I158" s="28"/>
      <c r="J158" s="29" t="s">
        <v>46</v>
      </c>
      <c r="K158" s="32" t="str">
        <f t="shared" si="23"/>
        <v/>
      </c>
      <c r="L158" s="32" t="str">
        <f t="shared" ref="L158:L163" si="25">IF(F158="",IF(I158="","",-(I158*P158)),(F158-I158)*P158)</f>
        <v/>
      </c>
      <c r="M158" s="33" t="str">
        <f t="shared" si="22"/>
        <v/>
      </c>
      <c r="N158" s="34"/>
      <c r="O158" s="35" t="str">
        <f>IF(P158=$X$51,"","○")</f>
        <v/>
      </c>
      <c r="P158" s="36">
        <v>21.2</v>
      </c>
      <c r="Q158" s="37" t="s">
        <v>47</v>
      </c>
      <c r="R158" s="38"/>
      <c r="S158" s="88">
        <v>0</v>
      </c>
      <c r="T158" s="40" t="s">
        <v>30</v>
      </c>
    </row>
    <row r="159" spans="1:23" ht="15" customHeight="1">
      <c r="A159" s="265"/>
      <c r="B159" s="228" t="s">
        <v>84</v>
      </c>
      <c r="C159" s="308"/>
      <c r="D159" s="308"/>
      <c r="E159" s="229"/>
      <c r="F159" s="28"/>
      <c r="G159" s="29" t="s">
        <v>39</v>
      </c>
      <c r="H159" s="32" t="str">
        <f t="shared" si="19"/>
        <v/>
      </c>
      <c r="I159" s="28"/>
      <c r="J159" s="29" t="s">
        <v>39</v>
      </c>
      <c r="K159" s="32" t="str">
        <f t="shared" si="23"/>
        <v/>
      </c>
      <c r="L159" s="32" t="str">
        <f t="shared" si="25"/>
        <v/>
      </c>
      <c r="M159" s="33" t="str">
        <f t="shared" si="22"/>
        <v/>
      </c>
      <c r="N159" s="34"/>
      <c r="O159" s="35" t="str">
        <f>IF(P159=$X$52,"","○")</f>
        <v/>
      </c>
      <c r="P159" s="36">
        <v>13.2</v>
      </c>
      <c r="Q159" s="37" t="s">
        <v>40</v>
      </c>
      <c r="R159" s="38"/>
      <c r="S159" s="88">
        <v>0</v>
      </c>
      <c r="T159" s="40" t="s">
        <v>30</v>
      </c>
    </row>
    <row r="160" spans="1:23" ht="15" customHeight="1">
      <c r="A160" s="265"/>
      <c r="B160" s="228" t="s">
        <v>85</v>
      </c>
      <c r="C160" s="308"/>
      <c r="D160" s="308"/>
      <c r="E160" s="229"/>
      <c r="F160" s="28"/>
      <c r="G160" s="29" t="s">
        <v>39</v>
      </c>
      <c r="H160" s="32" t="str">
        <f t="shared" si="19"/>
        <v/>
      </c>
      <c r="I160" s="28"/>
      <c r="J160" s="29" t="s">
        <v>39</v>
      </c>
      <c r="K160" s="32" t="str">
        <f t="shared" si="23"/>
        <v/>
      </c>
      <c r="L160" s="32" t="str">
        <f t="shared" si="25"/>
        <v/>
      </c>
      <c r="M160" s="33" t="str">
        <f t="shared" si="22"/>
        <v/>
      </c>
      <c r="N160" s="34"/>
      <c r="O160" s="35" t="str">
        <f>IF(P160=$X$53,"","○")</f>
        <v/>
      </c>
      <c r="P160" s="45">
        <v>18</v>
      </c>
      <c r="Q160" s="37" t="s">
        <v>40</v>
      </c>
      <c r="R160" s="38" t="str">
        <f>IF(S160=$Z$53,"","○")</f>
        <v/>
      </c>
      <c r="S160" s="90">
        <v>1.6199999999999999E-2</v>
      </c>
      <c r="T160" s="40" t="s">
        <v>30</v>
      </c>
    </row>
    <row r="161" spans="1:23" ht="15" customHeight="1">
      <c r="A161" s="265"/>
      <c r="B161" s="228" t="s">
        <v>86</v>
      </c>
      <c r="C161" s="308"/>
      <c r="D161" s="308"/>
      <c r="E161" s="229"/>
      <c r="F161" s="28"/>
      <c r="G161" s="29" t="s">
        <v>39</v>
      </c>
      <c r="H161" s="32" t="str">
        <f t="shared" si="19"/>
        <v/>
      </c>
      <c r="I161" s="28"/>
      <c r="J161" s="29" t="s">
        <v>39</v>
      </c>
      <c r="K161" s="32" t="str">
        <f t="shared" si="23"/>
        <v/>
      </c>
      <c r="L161" s="32" t="str">
        <f t="shared" si="25"/>
        <v/>
      </c>
      <c r="M161" s="33" t="str">
        <f t="shared" si="22"/>
        <v/>
      </c>
      <c r="N161" s="34"/>
      <c r="O161" s="35" t="str">
        <f>IF(P161=$X$54,"","○")</f>
        <v/>
      </c>
      <c r="P161" s="36">
        <v>26.9</v>
      </c>
      <c r="Q161" s="37" t="s">
        <v>40</v>
      </c>
      <c r="R161" s="38" t="str">
        <f>IF(S161=$Z$54,"","○")</f>
        <v/>
      </c>
      <c r="S161" s="90">
        <v>1.66E-2</v>
      </c>
      <c r="T161" s="40" t="s">
        <v>30</v>
      </c>
    </row>
    <row r="162" spans="1:23" ht="15" customHeight="1">
      <c r="A162" s="265"/>
      <c r="B162" s="228" t="s">
        <v>87</v>
      </c>
      <c r="C162" s="308"/>
      <c r="D162" s="308"/>
      <c r="E162" s="229"/>
      <c r="F162" s="28"/>
      <c r="G162" s="29" t="s">
        <v>39</v>
      </c>
      <c r="H162" s="32" t="str">
        <f t="shared" si="19"/>
        <v/>
      </c>
      <c r="I162" s="28"/>
      <c r="J162" s="29" t="s">
        <v>39</v>
      </c>
      <c r="K162" s="32" t="str">
        <f t="shared" si="23"/>
        <v/>
      </c>
      <c r="L162" s="32" t="str">
        <f t="shared" si="25"/>
        <v/>
      </c>
      <c r="M162" s="33" t="str">
        <f t="shared" si="22"/>
        <v/>
      </c>
      <c r="N162" s="34"/>
      <c r="O162" s="35" t="str">
        <f>IF(P162=$X$55,"","○")</f>
        <v/>
      </c>
      <c r="P162" s="36">
        <v>33.200000000000003</v>
      </c>
      <c r="Q162" s="37" t="s">
        <v>40</v>
      </c>
      <c r="R162" s="38" t="str">
        <f>IF(S162=$Z$55,"","○")</f>
        <v/>
      </c>
      <c r="S162" s="90">
        <v>1.35E-2</v>
      </c>
      <c r="T162" s="40" t="s">
        <v>30</v>
      </c>
    </row>
    <row r="163" spans="1:23" ht="15" customHeight="1">
      <c r="A163" s="265"/>
      <c r="B163" s="315" t="s">
        <v>88</v>
      </c>
      <c r="C163" s="316"/>
      <c r="D163" s="316"/>
      <c r="E163" s="317"/>
      <c r="F163" s="28"/>
      <c r="G163" s="29" t="s">
        <v>39</v>
      </c>
      <c r="H163" s="32" t="str">
        <f t="shared" si="19"/>
        <v/>
      </c>
      <c r="I163" s="28"/>
      <c r="J163" s="29" t="s">
        <v>39</v>
      </c>
      <c r="K163" s="32" t="str">
        <f t="shared" si="23"/>
        <v/>
      </c>
      <c r="L163" s="32" t="str">
        <f t="shared" si="25"/>
        <v/>
      </c>
      <c r="M163" s="33" t="str">
        <f t="shared" si="22"/>
        <v/>
      </c>
      <c r="N163" s="34"/>
      <c r="O163" s="35" t="str">
        <f>IF(P163=$X$56,"","○")</f>
        <v/>
      </c>
      <c r="P163" s="36">
        <v>29.3</v>
      </c>
      <c r="Q163" s="37" t="s">
        <v>40</v>
      </c>
      <c r="R163" s="38" t="str">
        <f>IF(S163=$Z$56,"","○")</f>
        <v/>
      </c>
      <c r="S163" s="90">
        <v>2.5700000000000001E-2</v>
      </c>
      <c r="T163" s="40" t="s">
        <v>27</v>
      </c>
    </row>
    <row r="164" spans="1:23" ht="15" customHeight="1">
      <c r="A164" s="265"/>
      <c r="B164" s="315" t="s">
        <v>89</v>
      </c>
      <c r="C164" s="316"/>
      <c r="D164" s="316"/>
      <c r="E164" s="317"/>
      <c r="F164" s="28"/>
      <c r="G164" s="29" t="s">
        <v>39</v>
      </c>
      <c r="H164" s="32" t="str">
        <f t="shared" si="19"/>
        <v/>
      </c>
      <c r="I164" s="28"/>
      <c r="J164" s="29" t="s">
        <v>39</v>
      </c>
      <c r="K164" s="32" t="str">
        <f t="shared" si="23"/>
        <v/>
      </c>
      <c r="L164" s="32" t="str">
        <f>IF(F164="",IF(I164="","",-(I164*P164)),(F164-I164)*P164)</f>
        <v/>
      </c>
      <c r="M164" s="33" t="str">
        <f t="shared" si="22"/>
        <v/>
      </c>
      <c r="N164" s="34"/>
      <c r="O164" s="35" t="str">
        <f>IF(P164=$X$57,"","○")</f>
        <v/>
      </c>
      <c r="P164" s="36">
        <v>29.3</v>
      </c>
      <c r="Q164" s="37" t="s">
        <v>40</v>
      </c>
      <c r="R164" s="38" t="str">
        <f>IF(S164=$Z$57,"","○")</f>
        <v/>
      </c>
      <c r="S164" s="90">
        <v>2.3900000000000001E-2</v>
      </c>
      <c r="T164" s="40" t="s">
        <v>27</v>
      </c>
    </row>
    <row r="165" spans="1:23" ht="15" customHeight="1">
      <c r="A165" s="265"/>
      <c r="B165" s="228" t="s">
        <v>90</v>
      </c>
      <c r="C165" s="308"/>
      <c r="D165" s="308"/>
      <c r="E165" s="229"/>
      <c r="F165" s="28"/>
      <c r="G165" s="29" t="s">
        <v>25</v>
      </c>
      <c r="H165" s="32" t="str">
        <f t="shared" si="19"/>
        <v/>
      </c>
      <c r="I165" s="28"/>
      <c r="J165" s="29" t="s">
        <v>25</v>
      </c>
      <c r="K165" s="32" t="str">
        <f t="shared" si="23"/>
        <v/>
      </c>
      <c r="L165" s="32" t="str">
        <f t="shared" ref="L165" si="26">IF(F165="",IF(I165="","",-(I165*P165)),(F165-I165)*P165)</f>
        <v/>
      </c>
      <c r="M165" s="33" t="str">
        <f>IF(L165="","",L165*S165*44/12)</f>
        <v/>
      </c>
      <c r="N165" s="34"/>
      <c r="O165" s="35" t="str">
        <f>IF(P165=$X$58,"","○")</f>
        <v/>
      </c>
      <c r="P165" s="36">
        <v>40.200000000000003</v>
      </c>
      <c r="Q165" s="37" t="s">
        <v>26</v>
      </c>
      <c r="R165" s="38" t="str">
        <f>IF(S165=$Z$58,"","○")</f>
        <v/>
      </c>
      <c r="S165" s="90">
        <v>1.7899999999999999E-2</v>
      </c>
      <c r="T165" s="40" t="s">
        <v>30</v>
      </c>
    </row>
    <row r="166" spans="1:23" ht="15" customHeight="1">
      <c r="A166" s="265"/>
      <c r="B166" s="228" t="s">
        <v>91</v>
      </c>
      <c r="C166" s="308"/>
      <c r="D166" s="308"/>
      <c r="E166" s="229"/>
      <c r="F166" s="28"/>
      <c r="G166" s="29" t="s">
        <v>46</v>
      </c>
      <c r="H166" s="32" t="str">
        <f t="shared" si="19"/>
        <v/>
      </c>
      <c r="I166" s="28"/>
      <c r="J166" s="29" t="s">
        <v>46</v>
      </c>
      <c r="K166" s="32" t="str">
        <f t="shared" si="23"/>
        <v/>
      </c>
      <c r="L166" s="32" t="str">
        <f>IF(F166="",IF(I166="","",-(I166*P166)),(F166-I166)*P166)</f>
        <v/>
      </c>
      <c r="M166" s="33" t="str">
        <f t="shared" ref="M166" si="27">IF(L166="","",L166*S166*44/12)</f>
        <v/>
      </c>
      <c r="N166" s="34"/>
      <c r="O166" s="35" t="str">
        <f>IF(P166=$X$59,"","○")</f>
        <v/>
      </c>
      <c r="P166" s="36">
        <v>21.2</v>
      </c>
      <c r="Q166" s="37" t="s">
        <v>47</v>
      </c>
      <c r="R166" s="38"/>
      <c r="S166" s="88">
        <v>0</v>
      </c>
      <c r="T166" s="40" t="s">
        <v>30</v>
      </c>
    </row>
    <row r="167" spans="1:23" ht="15" customHeight="1">
      <c r="A167" s="265"/>
      <c r="B167" s="228" t="s">
        <v>92</v>
      </c>
      <c r="C167" s="308"/>
      <c r="D167" s="308"/>
      <c r="E167" s="229"/>
      <c r="F167" s="28"/>
      <c r="G167" s="29" t="s">
        <v>39</v>
      </c>
      <c r="H167" s="32" t="str">
        <f t="shared" si="19"/>
        <v/>
      </c>
      <c r="I167" s="28"/>
      <c r="J167" s="29" t="s">
        <v>39</v>
      </c>
      <c r="K167" s="32" t="str">
        <f t="shared" si="23"/>
        <v/>
      </c>
      <c r="L167" s="32" t="str">
        <f t="shared" ref="L167:L171" si="28">IF(F167="",IF(I167="","",-(I167*P167)),(F167-I167)*P167)</f>
        <v/>
      </c>
      <c r="M167" s="33" t="str">
        <f>IF(L167="","",L167*S167*44/12)</f>
        <v/>
      </c>
      <c r="N167" s="34"/>
      <c r="O167" s="35" t="str">
        <f>IF(P167=$X$60,"","○")</f>
        <v/>
      </c>
      <c r="P167" s="36">
        <v>17.100000000000001</v>
      </c>
      <c r="Q167" s="37" t="s">
        <v>40</v>
      </c>
      <c r="R167" s="38"/>
      <c r="S167" s="88">
        <v>0</v>
      </c>
      <c r="T167" s="40" t="s">
        <v>30</v>
      </c>
    </row>
    <row r="168" spans="1:23" ht="15" customHeight="1">
      <c r="A168" s="265"/>
      <c r="B168" s="228" t="s">
        <v>93</v>
      </c>
      <c r="C168" s="308"/>
      <c r="D168" s="308"/>
      <c r="E168" s="229"/>
      <c r="F168" s="28"/>
      <c r="G168" s="29" t="s">
        <v>39</v>
      </c>
      <c r="H168" s="32" t="str">
        <f t="shared" si="19"/>
        <v/>
      </c>
      <c r="I168" s="28"/>
      <c r="J168" s="29" t="s">
        <v>39</v>
      </c>
      <c r="K168" s="32" t="str">
        <f t="shared" si="23"/>
        <v/>
      </c>
      <c r="L168" s="32" t="str">
        <f t="shared" si="28"/>
        <v/>
      </c>
      <c r="M168" s="33" t="str">
        <f t="shared" ref="M168" si="29">IF(L168="","",L168*S168*44/12)</f>
        <v/>
      </c>
      <c r="N168" s="34"/>
      <c r="O168" s="35" t="str">
        <f>IF(P168=$X$61,"","○")</f>
        <v/>
      </c>
      <c r="P168" s="45">
        <v>142</v>
      </c>
      <c r="Q168" s="37" t="s">
        <v>40</v>
      </c>
      <c r="R168" s="38"/>
      <c r="S168" s="88">
        <v>0</v>
      </c>
      <c r="T168" s="40" t="s">
        <v>30</v>
      </c>
    </row>
    <row r="169" spans="1:23" ht="15" customHeight="1" thickBot="1">
      <c r="A169" s="265"/>
      <c r="B169" s="228" t="s">
        <v>94</v>
      </c>
      <c r="C169" s="308"/>
      <c r="D169" s="308"/>
      <c r="E169" s="229"/>
      <c r="F169" s="28"/>
      <c r="G169" s="29" t="s">
        <v>39</v>
      </c>
      <c r="H169" s="32" t="str">
        <f t="shared" si="19"/>
        <v/>
      </c>
      <c r="I169" s="28"/>
      <c r="J169" s="29" t="s">
        <v>39</v>
      </c>
      <c r="K169" s="32" t="str">
        <f t="shared" si="23"/>
        <v/>
      </c>
      <c r="L169" s="32" t="str">
        <f t="shared" si="28"/>
        <v/>
      </c>
      <c r="M169" s="33" t="str">
        <f>IF(L169="","",L169*S169*44/12)</f>
        <v/>
      </c>
      <c r="N169" s="34"/>
      <c r="O169" s="35" t="str">
        <f>IF(P169=$X$62,"","○")</f>
        <v/>
      </c>
      <c r="P169" s="52">
        <v>22.5</v>
      </c>
      <c r="Q169" s="91" t="s">
        <v>40</v>
      </c>
      <c r="R169" s="38"/>
      <c r="S169" s="92">
        <v>0</v>
      </c>
      <c r="T169" s="93" t="s">
        <v>30</v>
      </c>
    </row>
    <row r="170" spans="1:23" ht="15" customHeight="1">
      <c r="A170" s="265"/>
      <c r="B170" s="309" t="s">
        <v>95</v>
      </c>
      <c r="C170" s="310"/>
      <c r="D170" s="313"/>
      <c r="E170" s="314"/>
      <c r="F170" s="28"/>
      <c r="G170" s="58"/>
      <c r="H170" s="32" t="str">
        <f t="shared" si="19"/>
        <v/>
      </c>
      <c r="I170" s="28"/>
      <c r="J170" s="58"/>
      <c r="K170" s="32" t="str">
        <f t="shared" si="23"/>
        <v/>
      </c>
      <c r="L170" s="32" t="str">
        <f t="shared" si="28"/>
        <v/>
      </c>
      <c r="M170" s="33" t="str">
        <f t="shared" ref="M170:M171" si="30">IF(L170="","",L170*S170*44/12)</f>
        <v/>
      </c>
      <c r="N170" s="94"/>
      <c r="O170" s="95"/>
      <c r="P170" s="60"/>
      <c r="Q170" s="96"/>
      <c r="R170" s="62"/>
      <c r="S170" s="60"/>
      <c r="T170" s="96"/>
      <c r="W170" s="56"/>
    </row>
    <row r="171" spans="1:23" ht="15" customHeight="1" thickBot="1">
      <c r="A171" s="265"/>
      <c r="B171" s="311"/>
      <c r="C171" s="312"/>
      <c r="D171" s="313"/>
      <c r="E171" s="314"/>
      <c r="F171" s="28"/>
      <c r="G171" s="58"/>
      <c r="H171" s="32" t="str">
        <f t="shared" si="19"/>
        <v/>
      </c>
      <c r="I171" s="28"/>
      <c r="J171" s="58"/>
      <c r="K171" s="32" t="str">
        <f t="shared" si="23"/>
        <v/>
      </c>
      <c r="L171" s="32" t="str">
        <f t="shared" si="28"/>
        <v/>
      </c>
      <c r="M171" s="33" t="str">
        <f t="shared" si="30"/>
        <v/>
      </c>
      <c r="N171" s="94"/>
      <c r="O171" s="97"/>
      <c r="P171" s="67"/>
      <c r="Q171" s="98"/>
      <c r="R171" s="65"/>
      <c r="S171" s="67"/>
      <c r="T171" s="98"/>
      <c r="W171" s="56"/>
    </row>
    <row r="172" spans="1:23" ht="15" customHeight="1">
      <c r="A172" s="99"/>
      <c r="B172" s="303" t="s">
        <v>96</v>
      </c>
      <c r="C172" s="304"/>
      <c r="D172" s="304"/>
      <c r="E172" s="304"/>
      <c r="F172" s="304"/>
      <c r="G172" s="304"/>
      <c r="H172" s="304"/>
      <c r="I172" s="304"/>
      <c r="J172" s="304"/>
      <c r="K172" s="304"/>
      <c r="L172" s="305"/>
      <c r="M172" s="71" t="str">
        <f>IF(SUM(M153:M171)=0,"",SUM(M153:M171))</f>
        <v/>
      </c>
      <c r="N172" s="34"/>
      <c r="O172" s="16" t="s">
        <v>151</v>
      </c>
      <c r="P172" s="100"/>
      <c r="Q172" s="73"/>
      <c r="R172" s="65"/>
      <c r="S172" s="100"/>
      <c r="T172" s="73"/>
      <c r="W172" s="56"/>
    </row>
    <row r="173" spans="1:23">
      <c r="A173" s="251" t="s">
        <v>4</v>
      </c>
      <c r="B173" s="251"/>
      <c r="C173" s="251"/>
      <c r="D173" s="251"/>
      <c r="E173" s="251"/>
      <c r="F173" s="252" t="s">
        <v>5</v>
      </c>
      <c r="G173" s="253"/>
      <c r="H173" s="298"/>
      <c r="I173" s="252" t="s">
        <v>6</v>
      </c>
      <c r="J173" s="253"/>
      <c r="K173" s="298"/>
      <c r="L173" s="281" t="s">
        <v>69</v>
      </c>
      <c r="M173" s="279" t="s">
        <v>8</v>
      </c>
      <c r="N173" s="94"/>
      <c r="O173" s="16" t="s">
        <v>152</v>
      </c>
      <c r="P173" s="100"/>
      <c r="R173" s="65"/>
      <c r="S173" s="100"/>
      <c r="T173" s="73"/>
      <c r="W173" s="56"/>
    </row>
    <row r="174" spans="1:23">
      <c r="A174" s="251"/>
      <c r="B174" s="251"/>
      <c r="C174" s="251"/>
      <c r="D174" s="251"/>
      <c r="E174" s="251"/>
      <c r="F174" s="23" t="s">
        <v>12</v>
      </c>
      <c r="G174" s="281" t="s">
        <v>13</v>
      </c>
      <c r="H174" s="306"/>
      <c r="I174" s="26" t="s">
        <v>12</v>
      </c>
      <c r="J174" s="282" t="s">
        <v>13</v>
      </c>
      <c r="K174" s="306"/>
      <c r="L174" s="282"/>
      <c r="M174" s="280"/>
      <c r="N174" s="94"/>
      <c r="O174" s="97"/>
      <c r="P174" s="100"/>
      <c r="Q174" s="101"/>
      <c r="R174" s="65"/>
      <c r="S174" s="100"/>
      <c r="T174" s="73"/>
      <c r="W174" s="56"/>
    </row>
    <row r="175" spans="1:23">
      <c r="A175" s="251"/>
      <c r="B175" s="251"/>
      <c r="C175" s="251"/>
      <c r="D175" s="251"/>
      <c r="E175" s="251"/>
      <c r="F175" s="25" t="s">
        <v>16</v>
      </c>
      <c r="G175" s="299"/>
      <c r="H175" s="307"/>
      <c r="I175" s="102" t="s">
        <v>97</v>
      </c>
      <c r="J175" s="299"/>
      <c r="K175" s="307"/>
      <c r="L175" s="25" t="s">
        <v>98</v>
      </c>
      <c r="M175" s="26" t="s">
        <v>21</v>
      </c>
      <c r="N175" s="94"/>
      <c r="O175" s="77" t="s">
        <v>153</v>
      </c>
      <c r="P175" s="100"/>
      <c r="Q175" s="15"/>
      <c r="R175" s="83"/>
      <c r="S175" s="188"/>
      <c r="T175" s="85"/>
      <c r="W175" s="56"/>
    </row>
    <row r="176" spans="1:23" ht="17" thickBot="1">
      <c r="A176" s="281" t="s">
        <v>99</v>
      </c>
      <c r="B176" s="300" t="s">
        <v>100</v>
      </c>
      <c r="C176" s="284" t="s">
        <v>101</v>
      </c>
      <c r="D176" s="285"/>
      <c r="E176" s="286"/>
      <c r="F176" s="28"/>
      <c r="G176" s="29" t="s">
        <v>103</v>
      </c>
      <c r="H176" s="103"/>
      <c r="I176" s="28"/>
      <c r="J176" s="29" t="s">
        <v>103</v>
      </c>
      <c r="K176" s="104"/>
      <c r="L176" s="30" t="str">
        <f>IF(F176="",IF(I176="","",F176-I176),F176-I176)</f>
        <v/>
      </c>
      <c r="M176" s="71" t="str">
        <f t="shared" ref="M176" si="31">IF(L176="","",L176*S176)</f>
        <v/>
      </c>
      <c r="N176" s="34"/>
      <c r="O176" s="56"/>
      <c r="P176" s="70"/>
      <c r="Q176" s="105"/>
      <c r="R176" s="106" t="str">
        <f>IF(S176=$Z$69,"","○")</f>
        <v/>
      </c>
      <c r="S176" s="107">
        <v>6.54E-2</v>
      </c>
      <c r="T176" s="40" t="s">
        <v>104</v>
      </c>
    </row>
    <row r="177" spans="1:23" ht="17" thickTop="1">
      <c r="A177" s="282"/>
      <c r="B177" s="301"/>
      <c r="C177" s="222" t="s">
        <v>106</v>
      </c>
      <c r="D177" s="223"/>
      <c r="E177" s="224"/>
      <c r="F177" s="28"/>
      <c r="G177" s="29" t="s">
        <v>103</v>
      </c>
      <c r="H177" s="103"/>
      <c r="I177" s="28"/>
      <c r="J177" s="29" t="s">
        <v>103</v>
      </c>
      <c r="K177" s="104"/>
      <c r="L177" s="30" t="str">
        <f>IF(F177="",IF(I177="","",F177-I177),F177-I177)</f>
        <v/>
      </c>
      <c r="M177" s="71" t="str">
        <f>IF(L177="","",L177*S177)</f>
        <v/>
      </c>
      <c r="N177" s="34"/>
      <c r="O177" s="56"/>
      <c r="P177" s="70"/>
      <c r="Q177" s="105"/>
      <c r="R177" s="109"/>
      <c r="S177" s="110"/>
      <c r="T177" s="111" t="s">
        <v>104</v>
      </c>
    </row>
    <row r="178" spans="1:23">
      <c r="A178" s="282"/>
      <c r="B178" s="301"/>
      <c r="C178" s="284" t="s">
        <v>107</v>
      </c>
      <c r="D178" s="285"/>
      <c r="E178" s="286"/>
      <c r="F178" s="28"/>
      <c r="G178" s="29" t="s">
        <v>103</v>
      </c>
      <c r="H178" s="103"/>
      <c r="I178" s="28"/>
      <c r="J178" s="29" t="s">
        <v>103</v>
      </c>
      <c r="K178" s="104"/>
      <c r="L178" s="30" t="str">
        <f t="shared" ref="L178:L180" si="32">IF(F178="",IF(I178="","",F178-I178),F178-I178)</f>
        <v/>
      </c>
      <c r="M178" s="71" t="str">
        <f t="shared" ref="M178:M180" si="33">IF(L178="","",L178*S178)</f>
        <v/>
      </c>
      <c r="N178" s="34"/>
      <c r="O178" s="56"/>
      <c r="P178" s="70"/>
      <c r="Q178" s="105"/>
      <c r="R178" s="109"/>
      <c r="S178" s="113"/>
      <c r="T178" s="111" t="s">
        <v>104</v>
      </c>
    </row>
    <row r="179" spans="1:23">
      <c r="A179" s="282"/>
      <c r="B179" s="301"/>
      <c r="C179" s="284" t="s">
        <v>108</v>
      </c>
      <c r="D179" s="285"/>
      <c r="E179" s="286"/>
      <c r="F179" s="28"/>
      <c r="G179" s="29" t="s">
        <v>103</v>
      </c>
      <c r="H179" s="103"/>
      <c r="I179" s="28"/>
      <c r="J179" s="29" t="s">
        <v>103</v>
      </c>
      <c r="K179" s="104"/>
      <c r="L179" s="30" t="str">
        <f t="shared" si="32"/>
        <v/>
      </c>
      <c r="M179" s="71" t="str">
        <f t="shared" si="33"/>
        <v/>
      </c>
      <c r="N179" s="34"/>
      <c r="O179" s="56"/>
      <c r="P179" s="70"/>
      <c r="Q179" s="105"/>
      <c r="R179" s="109"/>
      <c r="S179" s="113"/>
      <c r="T179" s="111" t="s">
        <v>104</v>
      </c>
    </row>
    <row r="180" spans="1:23" ht="17" thickBot="1">
      <c r="A180" s="282"/>
      <c r="B180" s="302"/>
      <c r="C180" s="284" t="s">
        <v>109</v>
      </c>
      <c r="D180" s="286"/>
      <c r="E180" s="173"/>
      <c r="F180" s="28"/>
      <c r="G180" s="29" t="s">
        <v>103</v>
      </c>
      <c r="H180" s="103"/>
      <c r="I180" s="28"/>
      <c r="J180" s="29" t="s">
        <v>103</v>
      </c>
      <c r="K180" s="104"/>
      <c r="L180" s="30" t="str">
        <f t="shared" si="32"/>
        <v/>
      </c>
      <c r="M180" s="71" t="str">
        <f t="shared" si="33"/>
        <v/>
      </c>
      <c r="N180" s="34"/>
      <c r="O180" s="56"/>
      <c r="P180" s="70"/>
      <c r="Q180" s="105"/>
      <c r="R180" s="109"/>
      <c r="S180" s="115"/>
      <c r="T180" s="111" t="s">
        <v>104</v>
      </c>
    </row>
    <row r="181" spans="1:23" ht="17" thickTop="1">
      <c r="A181" s="282"/>
      <c r="B181" s="300" t="s">
        <v>110</v>
      </c>
      <c r="C181" s="284" t="s">
        <v>111</v>
      </c>
      <c r="D181" s="285"/>
      <c r="E181" s="286"/>
      <c r="F181" s="28"/>
      <c r="G181" s="29" t="s">
        <v>103</v>
      </c>
      <c r="H181" s="103"/>
      <c r="I181" s="28"/>
      <c r="J181" s="29" t="s">
        <v>103</v>
      </c>
      <c r="K181" s="104"/>
      <c r="L181" s="79"/>
      <c r="M181" s="116"/>
      <c r="N181" s="34"/>
      <c r="O181" s="56"/>
      <c r="P181" s="70"/>
      <c r="Q181" s="105"/>
      <c r="R181" s="53"/>
      <c r="S181" s="117">
        <v>0</v>
      </c>
      <c r="T181" s="111" t="s">
        <v>104</v>
      </c>
    </row>
    <row r="182" spans="1:23">
      <c r="A182" s="282"/>
      <c r="B182" s="301"/>
      <c r="C182" s="284" t="s">
        <v>112</v>
      </c>
      <c r="D182" s="285"/>
      <c r="E182" s="286"/>
      <c r="F182" s="28"/>
      <c r="G182" s="29" t="s">
        <v>103</v>
      </c>
      <c r="H182" s="103"/>
      <c r="I182" s="28"/>
      <c r="J182" s="29" t="s">
        <v>103</v>
      </c>
      <c r="K182" s="104"/>
      <c r="L182" s="79"/>
      <c r="M182" s="116"/>
      <c r="N182" s="34"/>
      <c r="O182" s="56"/>
      <c r="P182" s="70"/>
      <c r="Q182" s="105"/>
      <c r="R182" s="106"/>
      <c r="S182" s="119">
        <v>0</v>
      </c>
      <c r="T182" s="111" t="s">
        <v>104</v>
      </c>
    </row>
    <row r="183" spans="1:23">
      <c r="A183" s="282"/>
      <c r="B183" s="301"/>
      <c r="C183" s="284" t="s">
        <v>113</v>
      </c>
      <c r="D183" s="285"/>
      <c r="E183" s="286"/>
      <c r="F183" s="28"/>
      <c r="G183" s="29" t="s">
        <v>103</v>
      </c>
      <c r="H183" s="103"/>
      <c r="I183" s="28"/>
      <c r="J183" s="29" t="s">
        <v>103</v>
      </c>
      <c r="K183" s="104"/>
      <c r="L183" s="79"/>
      <c r="M183" s="116"/>
      <c r="N183" s="34"/>
      <c r="O183" s="56"/>
      <c r="P183" s="70"/>
      <c r="Q183" s="105"/>
      <c r="R183" s="106"/>
      <c r="S183" s="119">
        <v>0</v>
      </c>
      <c r="T183" s="111" t="s">
        <v>104</v>
      </c>
    </row>
    <row r="184" spans="1:23">
      <c r="A184" s="282"/>
      <c r="B184" s="301"/>
      <c r="C184" s="284" t="s">
        <v>114</v>
      </c>
      <c r="D184" s="285"/>
      <c r="E184" s="286"/>
      <c r="F184" s="28"/>
      <c r="G184" s="29" t="s">
        <v>103</v>
      </c>
      <c r="H184" s="103"/>
      <c r="I184" s="28"/>
      <c r="J184" s="29" t="s">
        <v>103</v>
      </c>
      <c r="K184" s="104"/>
      <c r="L184" s="79"/>
      <c r="M184" s="116"/>
      <c r="N184" s="34"/>
      <c r="O184" s="56"/>
      <c r="P184" s="70"/>
      <c r="Q184" s="105"/>
      <c r="R184" s="106"/>
      <c r="S184" s="119">
        <v>0</v>
      </c>
      <c r="T184" s="111" t="s">
        <v>104</v>
      </c>
    </row>
    <row r="185" spans="1:23">
      <c r="A185" s="282"/>
      <c r="B185" s="302"/>
      <c r="C185" s="284" t="s">
        <v>115</v>
      </c>
      <c r="D185" s="286"/>
      <c r="E185" s="173"/>
      <c r="F185" s="28"/>
      <c r="G185" s="29" t="s">
        <v>103</v>
      </c>
      <c r="H185" s="103"/>
      <c r="I185" s="28"/>
      <c r="J185" s="29" t="s">
        <v>103</v>
      </c>
      <c r="K185" s="104"/>
      <c r="L185" s="79"/>
      <c r="M185" s="116"/>
      <c r="N185" s="34"/>
      <c r="O185" s="56"/>
      <c r="P185" s="70"/>
      <c r="Q185" s="105"/>
      <c r="R185" s="106"/>
      <c r="S185" s="120"/>
      <c r="T185" s="111" t="s">
        <v>104</v>
      </c>
    </row>
    <row r="186" spans="1:23">
      <c r="A186" s="299"/>
      <c r="B186" s="251" t="s">
        <v>116</v>
      </c>
      <c r="C186" s="251"/>
      <c r="D186" s="251"/>
      <c r="E186" s="251"/>
      <c r="F186" s="251"/>
      <c r="G186" s="251"/>
      <c r="H186" s="251"/>
      <c r="I186" s="251"/>
      <c r="J186" s="251"/>
      <c r="K186" s="251"/>
      <c r="L186" s="251"/>
      <c r="M186" s="71" t="str">
        <f>IF(SUM(M176:M185)=0,"",SUM(M176:M185))</f>
        <v/>
      </c>
      <c r="N186" s="34"/>
      <c r="O186" s="56"/>
      <c r="P186" s="70"/>
      <c r="Q186" s="105"/>
      <c r="R186" s="65"/>
      <c r="S186" s="121"/>
      <c r="T186" s="122"/>
    </row>
    <row r="187" spans="1:23">
      <c r="A187" s="289" t="s">
        <v>4</v>
      </c>
      <c r="B187" s="290"/>
      <c r="C187" s="290"/>
      <c r="D187" s="290"/>
      <c r="E187" s="291"/>
      <c r="F187" s="252" t="s">
        <v>5</v>
      </c>
      <c r="G187" s="253"/>
      <c r="H187" s="298"/>
      <c r="I187" s="252" t="s">
        <v>6</v>
      </c>
      <c r="J187" s="253"/>
      <c r="K187" s="298"/>
      <c r="L187" s="281" t="s">
        <v>117</v>
      </c>
      <c r="M187" s="279" t="s">
        <v>8</v>
      </c>
      <c r="N187" s="34"/>
      <c r="O187" s="56"/>
      <c r="P187" s="70"/>
      <c r="Q187" s="105"/>
      <c r="R187" s="65"/>
      <c r="S187" s="121"/>
      <c r="T187" s="73"/>
    </row>
    <row r="188" spans="1:23">
      <c r="A188" s="292"/>
      <c r="B188" s="293"/>
      <c r="C188" s="293"/>
      <c r="D188" s="293"/>
      <c r="E188" s="294"/>
      <c r="F188" s="281" t="s">
        <v>12</v>
      </c>
      <c r="G188" s="251" t="s">
        <v>13</v>
      </c>
      <c r="H188" s="283"/>
      <c r="I188" s="281" t="s">
        <v>12</v>
      </c>
      <c r="J188" s="251" t="s">
        <v>13</v>
      </c>
      <c r="K188" s="283"/>
      <c r="L188" s="282"/>
      <c r="M188" s="280"/>
      <c r="N188" s="123"/>
      <c r="O188" s="56" t="s">
        <v>154</v>
      </c>
      <c r="P188" s="70"/>
      <c r="Q188" s="124"/>
      <c r="R188" s="124"/>
      <c r="S188" s="70"/>
      <c r="T188" s="73"/>
    </row>
    <row r="189" spans="1:23">
      <c r="A189" s="292"/>
      <c r="B189" s="293"/>
      <c r="C189" s="293"/>
      <c r="D189" s="293"/>
      <c r="E189" s="294"/>
      <c r="F189" s="282"/>
      <c r="G189" s="251"/>
      <c r="H189" s="283"/>
      <c r="I189" s="282"/>
      <c r="J189" s="251"/>
      <c r="K189" s="283"/>
      <c r="L189" s="282"/>
      <c r="M189" s="280"/>
      <c r="N189" s="123"/>
      <c r="O189" s="260" t="s">
        <v>119</v>
      </c>
      <c r="P189" s="261" t="s">
        <v>120</v>
      </c>
      <c r="Q189" s="261"/>
      <c r="R189" s="263" t="s">
        <v>11</v>
      </c>
      <c r="S189" s="263"/>
      <c r="T189" s="126" t="s">
        <v>121</v>
      </c>
      <c r="U189" s="126" t="s">
        <v>122</v>
      </c>
      <c r="V189" s="127"/>
      <c r="W189" s="128"/>
    </row>
    <row r="190" spans="1:23" ht="17" thickBot="1">
      <c r="A190" s="295"/>
      <c r="B190" s="296"/>
      <c r="C190" s="296"/>
      <c r="D190" s="296"/>
      <c r="E190" s="297"/>
      <c r="F190" s="25" t="s">
        <v>16</v>
      </c>
      <c r="G190" s="251"/>
      <c r="H190" s="283"/>
      <c r="I190" s="102" t="s">
        <v>18</v>
      </c>
      <c r="J190" s="251"/>
      <c r="K190" s="283"/>
      <c r="L190" s="25" t="s">
        <v>123</v>
      </c>
      <c r="M190" s="26" t="s">
        <v>21</v>
      </c>
      <c r="N190" s="22"/>
      <c r="O190" s="260"/>
      <c r="P190" s="262"/>
      <c r="Q190" s="262"/>
      <c r="R190" s="262" t="s">
        <v>124</v>
      </c>
      <c r="S190" s="262"/>
      <c r="T190" s="129" t="s">
        <v>125</v>
      </c>
      <c r="U190" s="130" t="s">
        <v>126</v>
      </c>
      <c r="V190" s="127"/>
      <c r="W190" s="128"/>
    </row>
    <row r="191" spans="1:23" ht="18" customHeight="1" thickTop="1">
      <c r="A191" s="264" t="s">
        <v>127</v>
      </c>
      <c r="B191" s="267" t="s">
        <v>118</v>
      </c>
      <c r="C191" s="268"/>
      <c r="D191" s="268"/>
      <c r="E191" s="269"/>
      <c r="F191" s="276" t="str">
        <f>T195</f>
        <v/>
      </c>
      <c r="G191" s="204" t="s">
        <v>128</v>
      </c>
      <c r="H191" s="207"/>
      <c r="I191" s="207"/>
      <c r="J191" s="204" t="s">
        <v>128</v>
      </c>
      <c r="K191" s="207"/>
      <c r="L191" s="210" t="str">
        <f>IF(F191="","",F191)</f>
        <v/>
      </c>
      <c r="M191" s="213" t="str">
        <f>IF(U195=0,"",U195)</f>
        <v/>
      </c>
      <c r="N191" s="34"/>
      <c r="O191" s="131">
        <v>1</v>
      </c>
      <c r="P191" s="216"/>
      <c r="Q191" s="217"/>
      <c r="R191" s="218"/>
      <c r="S191" s="218"/>
      <c r="T191" s="132"/>
      <c r="U191" s="133" t="str">
        <f>IF($R191="","",$R191*10^3*T191)</f>
        <v/>
      </c>
      <c r="V191" s="134"/>
      <c r="W191" s="135"/>
    </row>
    <row r="192" spans="1:23" ht="17.5">
      <c r="A192" s="265"/>
      <c r="B192" s="270"/>
      <c r="C192" s="271"/>
      <c r="D192" s="271"/>
      <c r="E192" s="272"/>
      <c r="F192" s="277"/>
      <c r="G192" s="205"/>
      <c r="H192" s="208"/>
      <c r="I192" s="208"/>
      <c r="J192" s="205"/>
      <c r="K192" s="208"/>
      <c r="L192" s="211"/>
      <c r="M192" s="214"/>
      <c r="N192" s="34"/>
      <c r="O192" s="131">
        <v>2</v>
      </c>
      <c r="P192" s="219"/>
      <c r="Q192" s="220"/>
      <c r="R192" s="221"/>
      <c r="S192" s="221"/>
      <c r="T192" s="138"/>
      <c r="U192" s="133" t="str">
        <f>IF($R192="","",$R192*10^3*T192)</f>
        <v/>
      </c>
      <c r="V192" s="134"/>
      <c r="W192" s="135"/>
    </row>
    <row r="193" spans="1:23" ht="17.5">
      <c r="A193" s="265"/>
      <c r="B193" s="270"/>
      <c r="C193" s="271"/>
      <c r="D193" s="271"/>
      <c r="E193" s="272"/>
      <c r="F193" s="277"/>
      <c r="G193" s="205"/>
      <c r="H193" s="208"/>
      <c r="I193" s="208"/>
      <c r="J193" s="205"/>
      <c r="K193" s="208"/>
      <c r="L193" s="211"/>
      <c r="M193" s="214"/>
      <c r="N193" s="34"/>
      <c r="O193" s="131">
        <v>3</v>
      </c>
      <c r="P193" s="219"/>
      <c r="Q193" s="220"/>
      <c r="R193" s="221"/>
      <c r="S193" s="221"/>
      <c r="T193" s="138"/>
      <c r="U193" s="133" t="str">
        <f>IF($R193="","",$R193*10^3*T193)</f>
        <v/>
      </c>
      <c r="V193" s="134"/>
      <c r="W193" s="135"/>
    </row>
    <row r="194" spans="1:23" ht="18" thickBot="1">
      <c r="A194" s="265"/>
      <c r="B194" s="270"/>
      <c r="C194" s="271"/>
      <c r="D194" s="271"/>
      <c r="E194" s="272"/>
      <c r="F194" s="277"/>
      <c r="G194" s="205"/>
      <c r="H194" s="208"/>
      <c r="I194" s="208"/>
      <c r="J194" s="205"/>
      <c r="K194" s="208"/>
      <c r="L194" s="211"/>
      <c r="M194" s="214"/>
      <c r="N194" s="34"/>
      <c r="O194" s="131">
        <v>4</v>
      </c>
      <c r="P194" s="232"/>
      <c r="Q194" s="233"/>
      <c r="R194" s="234"/>
      <c r="S194" s="234"/>
      <c r="T194" s="139"/>
      <c r="U194" s="140" t="str">
        <f>IF($R194="","",$R194*10^3*T194)</f>
        <v/>
      </c>
      <c r="V194" s="134"/>
      <c r="W194" s="135"/>
    </row>
    <row r="195" spans="1:23" ht="17" thickTop="1">
      <c r="A195" s="265"/>
      <c r="B195" s="270"/>
      <c r="C195" s="271"/>
      <c r="D195" s="271"/>
      <c r="E195" s="272"/>
      <c r="F195" s="277"/>
      <c r="G195" s="205"/>
      <c r="H195" s="208"/>
      <c r="I195" s="208"/>
      <c r="J195" s="205"/>
      <c r="K195" s="208"/>
      <c r="L195" s="211"/>
      <c r="M195" s="214"/>
      <c r="N195" s="34"/>
      <c r="O195" s="141"/>
      <c r="P195" s="235" t="s">
        <v>129</v>
      </c>
      <c r="Q195" s="235"/>
      <c r="R195" s="236"/>
      <c r="S195" s="237"/>
      <c r="T195" s="142" t="str">
        <f>IF(T191="","",SUM(T191:T194))</f>
        <v/>
      </c>
      <c r="U195" s="143" t="str">
        <f>IF(U191="","",SUM(U191:U194))</f>
        <v/>
      </c>
      <c r="V195" s="134"/>
      <c r="W195" s="135"/>
    </row>
    <row r="196" spans="1:23">
      <c r="A196" s="265"/>
      <c r="B196" s="270"/>
      <c r="C196" s="271"/>
      <c r="D196" s="271"/>
      <c r="E196" s="272"/>
      <c r="F196" s="277"/>
      <c r="G196" s="205"/>
      <c r="H196" s="208"/>
      <c r="I196" s="208"/>
      <c r="J196" s="205"/>
      <c r="K196" s="208"/>
      <c r="L196" s="211"/>
      <c r="M196" s="214"/>
      <c r="N196" s="34"/>
      <c r="O196" s="238" t="s">
        <v>155</v>
      </c>
      <c r="P196" s="238"/>
      <c r="Q196" s="239"/>
      <c r="R196" s="242" t="s">
        <v>131</v>
      </c>
      <c r="S196" s="243"/>
      <c r="T196" s="144"/>
      <c r="U196" s="145"/>
      <c r="V196" s="135"/>
      <c r="W196" s="135"/>
    </row>
    <row r="197" spans="1:23" ht="17" thickBot="1">
      <c r="A197" s="265"/>
      <c r="B197" s="273"/>
      <c r="C197" s="274"/>
      <c r="D197" s="274"/>
      <c r="E197" s="275"/>
      <c r="F197" s="278"/>
      <c r="G197" s="206"/>
      <c r="H197" s="209"/>
      <c r="I197" s="209"/>
      <c r="J197" s="206"/>
      <c r="K197" s="209"/>
      <c r="L197" s="212"/>
      <c r="M197" s="215"/>
      <c r="N197" s="34"/>
      <c r="O197" s="240"/>
      <c r="P197" s="240"/>
      <c r="Q197" s="241"/>
      <c r="R197" s="202" t="s">
        <v>132</v>
      </c>
      <c r="S197" s="203"/>
      <c r="T197" s="146"/>
      <c r="U197" s="147"/>
      <c r="V197" s="135"/>
      <c r="W197" s="135"/>
    </row>
    <row r="198" spans="1:23" ht="21" customHeight="1" thickTop="1">
      <c r="A198" s="265"/>
      <c r="B198" s="255" t="s">
        <v>133</v>
      </c>
      <c r="C198" s="284" t="s">
        <v>134</v>
      </c>
      <c r="D198" s="285"/>
      <c r="E198" s="286"/>
      <c r="F198" s="148"/>
      <c r="G198" s="149" t="s">
        <v>128</v>
      </c>
      <c r="H198" s="150"/>
      <c r="I198" s="151"/>
      <c r="J198" s="149" t="s">
        <v>128</v>
      </c>
      <c r="K198" s="150"/>
      <c r="L198" s="152" t="str">
        <f>IF(F198="","",F198)</f>
        <v/>
      </c>
      <c r="M198" s="153" t="str">
        <f t="shared" ref="M198:M201" si="34">IF($L198="","",$L198*$R198*10^3)</f>
        <v/>
      </c>
      <c r="N198" s="34"/>
      <c r="O198" s="189" t="s">
        <v>156</v>
      </c>
      <c r="P198" s="190"/>
      <c r="Q198" s="191"/>
      <c r="R198" s="287"/>
      <c r="S198" s="288"/>
      <c r="T198" s="154"/>
      <c r="U198" s="147"/>
      <c r="V198" s="135"/>
      <c r="W198" s="135"/>
    </row>
    <row r="199" spans="1:23" ht="21" customHeight="1">
      <c r="A199" s="265"/>
      <c r="B199" s="256"/>
      <c r="C199" s="222" t="s">
        <v>135</v>
      </c>
      <c r="D199" s="223"/>
      <c r="E199" s="224"/>
      <c r="F199" s="148"/>
      <c r="G199" s="155" t="s">
        <v>128</v>
      </c>
      <c r="H199" s="156"/>
      <c r="I199" s="157"/>
      <c r="J199" s="155" t="s">
        <v>128</v>
      </c>
      <c r="K199" s="156"/>
      <c r="L199" s="158" t="str">
        <f>IF(F199="","",F199)</f>
        <v/>
      </c>
      <c r="M199" s="159" t="str">
        <f t="shared" si="34"/>
        <v/>
      </c>
      <c r="N199" s="34"/>
      <c r="O199" s="189" t="s">
        <v>157</v>
      </c>
      <c r="P199" s="190"/>
      <c r="Q199" s="191"/>
      <c r="R199" s="225"/>
      <c r="S199" s="226"/>
      <c r="T199" s="154"/>
      <c r="U199" s="147"/>
      <c r="V199" s="135"/>
      <c r="W199" s="135"/>
    </row>
    <row r="200" spans="1:23" ht="23" customHeight="1">
      <c r="A200" s="265"/>
      <c r="B200" s="256"/>
      <c r="C200" s="227" t="s">
        <v>137</v>
      </c>
      <c r="D200" s="227"/>
      <c r="E200" s="227"/>
      <c r="F200" s="28"/>
      <c r="G200" s="29" t="s">
        <v>128</v>
      </c>
      <c r="H200" s="103"/>
      <c r="I200" s="160"/>
      <c r="J200" s="29" t="s">
        <v>128</v>
      </c>
      <c r="K200" s="104"/>
      <c r="L200" s="30" t="str">
        <f>IF(F200="","",F200)</f>
        <v/>
      </c>
      <c r="M200" s="161" t="str">
        <f t="shared" si="34"/>
        <v/>
      </c>
      <c r="N200" s="34"/>
      <c r="O200" s="189" t="s">
        <v>158</v>
      </c>
      <c r="P200" s="192"/>
      <c r="Q200" s="193"/>
      <c r="R200" s="225"/>
      <c r="S200" s="226"/>
      <c r="T200" s="154"/>
      <c r="U200" s="135"/>
      <c r="V200" s="135"/>
      <c r="W200" s="135"/>
    </row>
    <row r="201" spans="1:23" ht="21" customHeight="1" thickBot="1">
      <c r="A201" s="265"/>
      <c r="B201" s="257"/>
      <c r="C201" s="228" t="s">
        <v>115</v>
      </c>
      <c r="D201" s="229"/>
      <c r="E201" s="162"/>
      <c r="F201" s="28"/>
      <c r="G201" s="29" t="s">
        <v>128</v>
      </c>
      <c r="H201" s="103"/>
      <c r="I201" s="160"/>
      <c r="J201" s="29" t="s">
        <v>128</v>
      </c>
      <c r="K201" s="104"/>
      <c r="L201" s="30" t="str">
        <f>IF(F201="","",F201)</f>
        <v/>
      </c>
      <c r="M201" s="161" t="str">
        <f t="shared" si="34"/>
        <v/>
      </c>
      <c r="N201" s="34"/>
      <c r="O201" s="189" t="s">
        <v>159</v>
      </c>
      <c r="P201" s="190"/>
      <c r="Q201" s="194"/>
      <c r="R201" s="230"/>
      <c r="S201" s="231"/>
      <c r="T201" s="154"/>
      <c r="U201" s="56"/>
      <c r="V201" s="135"/>
      <c r="W201" s="135"/>
    </row>
    <row r="202" spans="1:23" ht="21" customHeight="1" thickTop="1">
      <c r="A202" s="265"/>
      <c r="B202" s="255" t="s">
        <v>139</v>
      </c>
      <c r="C202" s="199" t="s">
        <v>140</v>
      </c>
      <c r="D202" s="199"/>
      <c r="E202" s="199"/>
      <c r="F202" s="31"/>
      <c r="G202" s="29" t="s">
        <v>128</v>
      </c>
      <c r="H202" s="103"/>
      <c r="I202" s="31"/>
      <c r="J202" s="29" t="s">
        <v>128</v>
      </c>
      <c r="K202" s="104"/>
      <c r="L202" s="163"/>
      <c r="M202" s="164"/>
      <c r="N202" s="34"/>
      <c r="O202" s="165" t="s">
        <v>140</v>
      </c>
      <c r="P202" s="166"/>
      <c r="Q202" s="167"/>
      <c r="R202" s="258">
        <v>0</v>
      </c>
      <c r="S202" s="259"/>
      <c r="T202" s="73"/>
      <c r="U202" s="56"/>
      <c r="V202" s="198"/>
      <c r="W202" s="198"/>
    </row>
    <row r="203" spans="1:23" ht="21" customHeight="1">
      <c r="A203" s="265"/>
      <c r="B203" s="256"/>
      <c r="C203" s="199" t="s">
        <v>141</v>
      </c>
      <c r="D203" s="199"/>
      <c r="E203" s="199"/>
      <c r="F203" s="31"/>
      <c r="G203" s="29" t="s">
        <v>128</v>
      </c>
      <c r="H203" s="103"/>
      <c r="I203" s="31"/>
      <c r="J203" s="29" t="s">
        <v>128</v>
      </c>
      <c r="K203" s="104"/>
      <c r="L203" s="163"/>
      <c r="M203" s="164"/>
      <c r="N203" s="34"/>
      <c r="O203" s="165" t="s">
        <v>141</v>
      </c>
      <c r="P203" s="166"/>
      <c r="Q203" s="167"/>
      <c r="R203" s="200">
        <v>0</v>
      </c>
      <c r="S203" s="201"/>
      <c r="T203" s="73"/>
      <c r="U203" s="56"/>
      <c r="V203" s="135"/>
      <c r="W203" s="135"/>
    </row>
    <row r="204" spans="1:23" ht="21" customHeight="1">
      <c r="A204" s="265"/>
      <c r="B204" s="256"/>
      <c r="C204" s="199" t="s">
        <v>111</v>
      </c>
      <c r="D204" s="199"/>
      <c r="E204" s="199"/>
      <c r="F204" s="31"/>
      <c r="G204" s="29" t="s">
        <v>128</v>
      </c>
      <c r="H204" s="103"/>
      <c r="I204" s="31"/>
      <c r="J204" s="29" t="s">
        <v>128</v>
      </c>
      <c r="K204" s="104"/>
      <c r="L204" s="163"/>
      <c r="M204" s="164"/>
      <c r="N204" s="34"/>
      <c r="O204" s="165" t="s">
        <v>111</v>
      </c>
      <c r="P204" s="166"/>
      <c r="Q204" s="167"/>
      <c r="R204" s="200">
        <v>0</v>
      </c>
      <c r="S204" s="201"/>
      <c r="T204" s="73"/>
      <c r="U204" s="56"/>
      <c r="V204" s="135"/>
      <c r="W204" s="135"/>
    </row>
    <row r="205" spans="1:23" ht="21" customHeight="1">
      <c r="A205" s="265"/>
      <c r="B205" s="256"/>
      <c r="C205" s="199" t="s">
        <v>142</v>
      </c>
      <c r="D205" s="199"/>
      <c r="E205" s="199"/>
      <c r="F205" s="31"/>
      <c r="G205" s="29" t="s">
        <v>128</v>
      </c>
      <c r="H205" s="103"/>
      <c r="I205" s="31"/>
      <c r="J205" s="29" t="s">
        <v>128</v>
      </c>
      <c r="K205" s="104"/>
      <c r="L205" s="163"/>
      <c r="M205" s="164"/>
      <c r="N205" s="34"/>
      <c r="O205" s="165" t="s">
        <v>142</v>
      </c>
      <c r="P205" s="166"/>
      <c r="Q205" s="167"/>
      <c r="R205" s="200">
        <v>0</v>
      </c>
      <c r="S205" s="201"/>
      <c r="T205" s="73"/>
      <c r="U205" s="56"/>
      <c r="V205" s="56"/>
    </row>
    <row r="206" spans="1:23" ht="21" customHeight="1">
      <c r="A206" s="265"/>
      <c r="B206" s="256"/>
      <c r="C206" s="246" t="s">
        <v>143</v>
      </c>
      <c r="D206" s="246"/>
      <c r="E206" s="246"/>
      <c r="F206" s="31"/>
      <c r="G206" s="155" t="s">
        <v>128</v>
      </c>
      <c r="H206" s="168"/>
      <c r="I206" s="31"/>
      <c r="J206" s="155" t="s">
        <v>128</v>
      </c>
      <c r="K206" s="169"/>
      <c r="L206" s="163"/>
      <c r="M206" s="164"/>
      <c r="N206" s="34"/>
      <c r="O206" s="170" t="s">
        <v>144</v>
      </c>
      <c r="P206" s="171"/>
      <c r="Q206" s="172"/>
      <c r="R206" s="247"/>
      <c r="S206" s="248"/>
      <c r="T206" s="73"/>
      <c r="U206" s="56"/>
    </row>
    <row r="207" spans="1:23" ht="21" customHeight="1">
      <c r="A207" s="265"/>
      <c r="B207" s="257"/>
      <c r="C207" s="249" t="s">
        <v>115</v>
      </c>
      <c r="D207" s="250"/>
      <c r="E207" s="173"/>
      <c r="F207" s="31"/>
      <c r="G207" s="155" t="s">
        <v>128</v>
      </c>
      <c r="H207" s="168"/>
      <c r="I207" s="31"/>
      <c r="J207" s="155" t="s">
        <v>128</v>
      </c>
      <c r="K207" s="169"/>
      <c r="L207" s="163"/>
      <c r="M207" s="164"/>
      <c r="N207" s="34"/>
      <c r="O207" s="170" t="s">
        <v>145</v>
      </c>
      <c r="P207" s="171"/>
      <c r="Q207" s="172"/>
      <c r="R207" s="247"/>
      <c r="S207" s="248"/>
      <c r="T207" s="73"/>
      <c r="U207" s="56"/>
    </row>
    <row r="208" spans="1:23" ht="17" thickBot="1">
      <c r="A208" s="266"/>
      <c r="B208" s="251" t="s">
        <v>146</v>
      </c>
      <c r="C208" s="251"/>
      <c r="D208" s="251"/>
      <c r="E208" s="251"/>
      <c r="F208" s="251"/>
      <c r="G208" s="251"/>
      <c r="H208" s="251"/>
      <c r="I208" s="251"/>
      <c r="J208" s="251"/>
      <c r="K208" s="251"/>
      <c r="L208" s="251"/>
      <c r="M208" s="174" t="str">
        <f>IF(SUM(M191:M207)=0,"",SUM(M191:M207))</f>
        <v/>
      </c>
      <c r="N208" s="10"/>
      <c r="O208" s="175"/>
      <c r="P208" s="176"/>
      <c r="Q208" s="77"/>
      <c r="R208" s="177"/>
      <c r="S208" s="178"/>
      <c r="T208" s="128"/>
      <c r="U208" s="56"/>
    </row>
    <row r="209" spans="1:21" ht="17" thickBot="1">
      <c r="A209" s="252" t="s">
        <v>147</v>
      </c>
      <c r="B209" s="253"/>
      <c r="C209" s="253"/>
      <c r="D209" s="253"/>
      <c r="E209" s="253"/>
      <c r="F209" s="253"/>
      <c r="G209" s="253"/>
      <c r="H209" s="253"/>
      <c r="I209" s="253"/>
      <c r="J209" s="253"/>
      <c r="K209" s="253"/>
      <c r="L209" s="254"/>
      <c r="M209" s="179" t="str">
        <f>IF(SUM(M144,M149,M172,M186,M208)=0,"",SUM(M144,M149,M172,M186,M208))</f>
        <v/>
      </c>
      <c r="N209" s="10"/>
      <c r="O209" s="77" t="s">
        <v>160</v>
      </c>
      <c r="P209" s="97"/>
      <c r="Q209" s="15"/>
      <c r="S209" s="180"/>
      <c r="T209" s="22"/>
      <c r="U209" s="56"/>
    </row>
    <row r="210" spans="1:21">
      <c r="A210" s="181"/>
      <c r="B210" s="182"/>
      <c r="C210" s="183"/>
      <c r="D210" s="183"/>
      <c r="E210" s="183"/>
      <c r="F210" s="183"/>
      <c r="G210" s="181"/>
      <c r="H210" s="181"/>
      <c r="I210" s="181"/>
      <c r="J210" s="181"/>
      <c r="K210" s="181"/>
      <c r="L210" s="181"/>
      <c r="M210" s="184"/>
      <c r="N210" s="10"/>
      <c r="O210" s="101" t="s">
        <v>161</v>
      </c>
      <c r="Q210" s="15"/>
    </row>
    <row r="211" spans="1:21">
      <c r="A211" s="185"/>
      <c r="B211" s="244" t="s">
        <v>148</v>
      </c>
      <c r="C211" s="244"/>
      <c r="D211" s="244"/>
      <c r="E211" s="244"/>
      <c r="F211" s="244"/>
      <c r="G211" s="244" t="str">
        <f>IF(P191="","",""&amp;$P191&amp;" "&amp;$R191&amp;"　"&amp;$P192&amp;" "&amp;$R192&amp;"　"&amp;$P193&amp;" "&amp;$R193&amp;"　"&amp;$P194&amp;" "&amp;$R194&amp;"")</f>
        <v/>
      </c>
      <c r="H211" s="244"/>
      <c r="I211" s="244"/>
      <c r="J211" s="244"/>
      <c r="K211" s="244"/>
      <c r="L211" s="244"/>
      <c r="M211" s="244"/>
      <c r="N211" s="10"/>
      <c r="O211" s="77" t="s">
        <v>162</v>
      </c>
      <c r="Q211" s="15"/>
    </row>
    <row r="212" spans="1:21">
      <c r="A212" s="186"/>
      <c r="B212" s="245"/>
      <c r="C212" s="245"/>
      <c r="D212" s="245"/>
      <c r="E212" s="245"/>
      <c r="F212" s="245"/>
      <c r="G212" s="245"/>
      <c r="H212" s="245"/>
      <c r="I212" s="245"/>
      <c r="J212" s="245"/>
      <c r="K212" s="245"/>
      <c r="L212" s="245"/>
      <c r="M212" s="245"/>
    </row>
    <row r="213" spans="1:21">
      <c r="A213" s="186"/>
      <c r="B213" s="245"/>
      <c r="C213" s="245"/>
      <c r="D213" s="245"/>
      <c r="E213" s="245"/>
      <c r="F213" s="245"/>
      <c r="G213" s="245"/>
      <c r="H213" s="245"/>
      <c r="I213" s="245"/>
      <c r="J213" s="245"/>
      <c r="K213" s="245"/>
      <c r="L213" s="245"/>
      <c r="M213" s="245"/>
    </row>
    <row r="214" spans="1:21" ht="9.75" customHeight="1">
      <c r="A214" s="186"/>
      <c r="B214" s="187"/>
      <c r="C214" s="187"/>
      <c r="D214" s="187"/>
      <c r="E214" s="187"/>
      <c r="F214" s="187"/>
      <c r="G214" s="187"/>
      <c r="H214" s="187"/>
      <c r="I214" s="187"/>
      <c r="J214" s="187"/>
      <c r="K214" s="187"/>
      <c r="L214" s="187"/>
      <c r="M214" s="187"/>
    </row>
    <row r="215" spans="1:21" ht="19">
      <c r="A215" s="1"/>
      <c r="B215" s="2" t="s">
        <v>0</v>
      </c>
      <c r="C215" s="2"/>
      <c r="D215" s="2"/>
      <c r="E215" s="2"/>
      <c r="F215" s="2"/>
      <c r="G215" s="3"/>
      <c r="H215" s="3"/>
      <c r="I215" s="3"/>
      <c r="J215" s="3"/>
      <c r="K215" s="3"/>
      <c r="L215" s="4"/>
      <c r="M215" s="4"/>
      <c r="N215" s="5" t="s">
        <v>149</v>
      </c>
    </row>
    <row r="216" spans="1:21">
      <c r="A216" s="8"/>
      <c r="B216" s="8"/>
      <c r="C216" s="8"/>
      <c r="D216" s="8"/>
      <c r="E216" s="8"/>
      <c r="F216" s="8"/>
      <c r="G216" s="9"/>
      <c r="H216" s="9"/>
      <c r="I216" s="9"/>
      <c r="J216" s="9"/>
      <c r="K216" s="9"/>
      <c r="L216" s="4"/>
      <c r="M216" s="4"/>
      <c r="N216" s="10"/>
      <c r="O216" s="11" t="s">
        <v>150</v>
      </c>
    </row>
    <row r="217" spans="1:21">
      <c r="A217" s="8"/>
      <c r="B217" s="12" t="s">
        <v>1</v>
      </c>
      <c r="C217" s="13">
        <f>C110</f>
        <v>0</v>
      </c>
      <c r="D217" s="14" t="s">
        <v>2</v>
      </c>
      <c r="F217" s="12" t="s">
        <v>3</v>
      </c>
      <c r="G217" s="375"/>
      <c r="H217" s="376"/>
      <c r="I217" s="376"/>
      <c r="J217" s="376"/>
      <c r="K217" s="376"/>
      <c r="L217" s="377"/>
      <c r="M217" s="4"/>
      <c r="N217" s="10"/>
      <c r="O217" s="16" t="s">
        <v>151</v>
      </c>
    </row>
    <row r="218" spans="1:21">
      <c r="A218" s="17"/>
      <c r="B218" s="18"/>
      <c r="C218" s="19"/>
      <c r="D218" s="19"/>
      <c r="E218" s="17"/>
      <c r="F218" s="19"/>
      <c r="G218" s="20"/>
      <c r="H218" s="20"/>
      <c r="I218" s="20"/>
      <c r="J218" s="20"/>
      <c r="K218" s="20"/>
      <c r="L218" s="21"/>
      <c r="M218" s="21"/>
      <c r="N218" s="10"/>
      <c r="O218" s="16" t="s">
        <v>152</v>
      </c>
    </row>
    <row r="219" spans="1:21" ht="15" customHeight="1">
      <c r="A219" s="251" t="s">
        <v>4</v>
      </c>
      <c r="B219" s="251"/>
      <c r="C219" s="251"/>
      <c r="D219" s="251"/>
      <c r="E219" s="251"/>
      <c r="F219" s="251" t="s">
        <v>5</v>
      </c>
      <c r="G219" s="251"/>
      <c r="H219" s="251"/>
      <c r="I219" s="339" t="s">
        <v>6</v>
      </c>
      <c r="J219" s="339"/>
      <c r="K219" s="339"/>
      <c r="L219" s="281" t="s">
        <v>7</v>
      </c>
      <c r="M219" s="281" t="s">
        <v>8</v>
      </c>
      <c r="N219" s="22"/>
      <c r="O219" s="319" t="s">
        <v>9</v>
      </c>
      <c r="P219" s="318" t="s">
        <v>10</v>
      </c>
      <c r="Q219" s="318"/>
      <c r="R219" s="319" t="s">
        <v>9</v>
      </c>
      <c r="S219" s="318" t="s">
        <v>11</v>
      </c>
      <c r="T219" s="318"/>
    </row>
    <row r="220" spans="1:21" ht="15" customHeight="1">
      <c r="A220" s="251"/>
      <c r="B220" s="251"/>
      <c r="C220" s="251"/>
      <c r="D220" s="251"/>
      <c r="E220" s="251"/>
      <c r="F220" s="23" t="s">
        <v>12</v>
      </c>
      <c r="G220" s="251" t="s">
        <v>13</v>
      </c>
      <c r="H220" s="23" t="s">
        <v>14</v>
      </c>
      <c r="I220" s="23" t="s">
        <v>12</v>
      </c>
      <c r="J220" s="251" t="s">
        <v>13</v>
      </c>
      <c r="K220" s="23" t="s">
        <v>14</v>
      </c>
      <c r="L220" s="282"/>
      <c r="M220" s="282"/>
      <c r="N220" s="22"/>
      <c r="O220" s="320"/>
      <c r="P220" s="24" t="s">
        <v>12</v>
      </c>
      <c r="Q220" s="322" t="s">
        <v>15</v>
      </c>
      <c r="R220" s="320"/>
      <c r="S220" s="319" t="s">
        <v>12</v>
      </c>
      <c r="T220" s="323" t="s">
        <v>13</v>
      </c>
    </row>
    <row r="221" spans="1:21" ht="15" customHeight="1">
      <c r="A221" s="251"/>
      <c r="B221" s="251"/>
      <c r="C221" s="251"/>
      <c r="D221" s="251"/>
      <c r="E221" s="251"/>
      <c r="F221" s="25" t="s">
        <v>16</v>
      </c>
      <c r="G221" s="251"/>
      <c r="H221" s="25" t="s">
        <v>17</v>
      </c>
      <c r="I221" s="25" t="s">
        <v>18</v>
      </c>
      <c r="J221" s="251"/>
      <c r="K221" s="25" t="s">
        <v>19</v>
      </c>
      <c r="L221" s="26" t="s">
        <v>20</v>
      </c>
      <c r="M221" s="26" t="s">
        <v>21</v>
      </c>
      <c r="N221" s="22"/>
      <c r="O221" s="321"/>
      <c r="P221" s="27" t="s">
        <v>22</v>
      </c>
      <c r="Q221" s="322"/>
      <c r="R221" s="321"/>
      <c r="S221" s="321"/>
      <c r="T221" s="324"/>
    </row>
    <row r="222" spans="1:21" ht="15" customHeight="1">
      <c r="A222" s="360" t="s">
        <v>23</v>
      </c>
      <c r="B222" s="228" t="s">
        <v>24</v>
      </c>
      <c r="C222" s="308"/>
      <c r="D222" s="308"/>
      <c r="E222" s="229"/>
      <c r="F222" s="28"/>
      <c r="G222" s="29" t="s">
        <v>25</v>
      </c>
      <c r="H222" s="30" t="str">
        <f t="shared" ref="H222:H250" si="35">IF(F222="","",F222*P222)</f>
        <v/>
      </c>
      <c r="I222" s="31"/>
      <c r="J222" s="29" t="s">
        <v>25</v>
      </c>
      <c r="K222" s="32" t="str">
        <f t="shared" ref="K222:K248" si="36">IF(I222="","",I222*P222)</f>
        <v/>
      </c>
      <c r="L222" s="32" t="str">
        <f>IF(F222="",IF(I222="","",-(I222*P222)),(F222-I222)*P222)</f>
        <v/>
      </c>
      <c r="M222" s="33" t="str">
        <f t="shared" ref="M222:M228" si="37">IF(L222="","",L222*S222*44/12)</f>
        <v/>
      </c>
      <c r="N222" s="34"/>
      <c r="O222" s="35" t="str">
        <f>IF(P222=$X$8,"","○")</f>
        <v/>
      </c>
      <c r="P222" s="36">
        <v>38.299999999999997</v>
      </c>
      <c r="Q222" s="37" t="s">
        <v>26</v>
      </c>
      <c r="R222" s="38" t="str">
        <f>IF(S222=$Z$8,"","○")</f>
        <v/>
      </c>
      <c r="S222" s="39">
        <v>1.9E-2</v>
      </c>
      <c r="T222" s="40" t="s">
        <v>27</v>
      </c>
    </row>
    <row r="223" spans="1:21" ht="15" customHeight="1">
      <c r="A223" s="360"/>
      <c r="B223" s="228" t="s">
        <v>29</v>
      </c>
      <c r="C223" s="308"/>
      <c r="D223" s="308"/>
      <c r="E223" s="229"/>
      <c r="F223" s="28"/>
      <c r="G223" s="29" t="s">
        <v>25</v>
      </c>
      <c r="H223" s="30" t="str">
        <f t="shared" si="35"/>
        <v/>
      </c>
      <c r="I223" s="31"/>
      <c r="J223" s="29" t="s">
        <v>25</v>
      </c>
      <c r="K223" s="32" t="str">
        <f t="shared" si="36"/>
        <v/>
      </c>
      <c r="L223" s="32" t="str">
        <f t="shared" ref="L223:L228" si="38">IF(F223="",IF(I223="","",-(I223*P223)),(F223-I223)*P223)</f>
        <v/>
      </c>
      <c r="M223" s="33" t="str">
        <f t="shared" si="37"/>
        <v/>
      </c>
      <c r="N223" s="34"/>
      <c r="O223" s="35" t="str">
        <f>IF(P223=$X$9,"","○")</f>
        <v/>
      </c>
      <c r="P223" s="36">
        <v>34.799999999999997</v>
      </c>
      <c r="Q223" s="37" t="s">
        <v>26</v>
      </c>
      <c r="R223" s="38" t="str">
        <f>IF(S223=$Z$9,"","○")</f>
        <v/>
      </c>
      <c r="S223" s="36">
        <v>1.83E-2</v>
      </c>
      <c r="T223" s="40" t="s">
        <v>30</v>
      </c>
    </row>
    <row r="224" spans="1:21" ht="15" customHeight="1">
      <c r="A224" s="360"/>
      <c r="B224" s="228" t="s">
        <v>31</v>
      </c>
      <c r="C224" s="308"/>
      <c r="D224" s="308"/>
      <c r="E224" s="229"/>
      <c r="F224" s="28"/>
      <c r="G224" s="29" t="s">
        <v>25</v>
      </c>
      <c r="H224" s="30" t="str">
        <f t="shared" si="35"/>
        <v/>
      </c>
      <c r="I224" s="31"/>
      <c r="J224" s="29" t="s">
        <v>25</v>
      </c>
      <c r="K224" s="32" t="str">
        <f t="shared" si="36"/>
        <v/>
      </c>
      <c r="L224" s="32" t="str">
        <f t="shared" si="38"/>
        <v/>
      </c>
      <c r="M224" s="33" t="str">
        <f t="shared" si="37"/>
        <v/>
      </c>
      <c r="N224" s="34"/>
      <c r="O224" s="35" t="str">
        <f>IF(P224=$X$10,"","○")</f>
        <v/>
      </c>
      <c r="P224" s="36">
        <v>33.4</v>
      </c>
      <c r="Q224" s="37" t="s">
        <v>26</v>
      </c>
      <c r="R224" s="38" t="str">
        <f>IF(S224=$Z$10,"","○")</f>
        <v/>
      </c>
      <c r="S224" s="36">
        <v>1.8700000000000001E-2</v>
      </c>
      <c r="T224" s="40" t="s">
        <v>30</v>
      </c>
    </row>
    <row r="225" spans="1:20" ht="15" customHeight="1">
      <c r="A225" s="360"/>
      <c r="B225" s="228" t="s">
        <v>32</v>
      </c>
      <c r="C225" s="308"/>
      <c r="D225" s="308"/>
      <c r="E225" s="229"/>
      <c r="F225" s="28"/>
      <c r="G225" s="29" t="s">
        <v>25</v>
      </c>
      <c r="H225" s="30" t="str">
        <f t="shared" si="35"/>
        <v/>
      </c>
      <c r="I225" s="31"/>
      <c r="J225" s="29" t="s">
        <v>25</v>
      </c>
      <c r="K225" s="32" t="str">
        <f t="shared" si="36"/>
        <v/>
      </c>
      <c r="L225" s="32" t="str">
        <f t="shared" si="38"/>
        <v/>
      </c>
      <c r="M225" s="33" t="str">
        <f t="shared" si="37"/>
        <v/>
      </c>
      <c r="N225" s="34"/>
      <c r="O225" s="35" t="str">
        <f>IF(P225=$X$11,"","○")</f>
        <v/>
      </c>
      <c r="P225" s="36">
        <v>33.299999999999997</v>
      </c>
      <c r="Q225" s="37" t="s">
        <v>26</v>
      </c>
      <c r="R225" s="38" t="str">
        <f>IF(S225=$Z$12,"","○")</f>
        <v/>
      </c>
      <c r="S225" s="36">
        <v>1.8599999999999998E-2</v>
      </c>
      <c r="T225" s="40" t="s">
        <v>30</v>
      </c>
    </row>
    <row r="226" spans="1:20" ht="15" customHeight="1">
      <c r="A226" s="360"/>
      <c r="B226" s="228" t="s">
        <v>33</v>
      </c>
      <c r="C226" s="308"/>
      <c r="D226" s="308"/>
      <c r="E226" s="229"/>
      <c r="F226" s="28"/>
      <c r="G226" s="29" t="s">
        <v>25</v>
      </c>
      <c r="H226" s="30" t="str">
        <f t="shared" si="35"/>
        <v/>
      </c>
      <c r="I226" s="31"/>
      <c r="J226" s="29" t="s">
        <v>25</v>
      </c>
      <c r="K226" s="32" t="str">
        <f t="shared" si="36"/>
        <v/>
      </c>
      <c r="L226" s="32" t="str">
        <f t="shared" si="38"/>
        <v/>
      </c>
      <c r="M226" s="33" t="str">
        <f t="shared" si="37"/>
        <v/>
      </c>
      <c r="N226" s="34"/>
      <c r="O226" s="35" t="str">
        <f>IF(P226=$X$12,"","○")</f>
        <v/>
      </c>
      <c r="P226" s="36">
        <v>36.299999999999997</v>
      </c>
      <c r="Q226" s="37" t="s">
        <v>26</v>
      </c>
      <c r="R226" s="38" t="str">
        <f>IF(S226=$Z$12,"","○")</f>
        <v/>
      </c>
      <c r="S226" s="36">
        <v>1.8599999999999998E-2</v>
      </c>
      <c r="T226" s="40" t="s">
        <v>30</v>
      </c>
    </row>
    <row r="227" spans="1:20" ht="15" customHeight="1">
      <c r="A227" s="360"/>
      <c r="B227" s="228" t="s">
        <v>34</v>
      </c>
      <c r="C227" s="308"/>
      <c r="D227" s="308"/>
      <c r="E227" s="229"/>
      <c r="F227" s="28"/>
      <c r="G227" s="29" t="s">
        <v>25</v>
      </c>
      <c r="H227" s="30" t="str">
        <f t="shared" si="35"/>
        <v/>
      </c>
      <c r="I227" s="31"/>
      <c r="J227" s="29" t="s">
        <v>25</v>
      </c>
      <c r="K227" s="32" t="str">
        <f t="shared" si="36"/>
        <v/>
      </c>
      <c r="L227" s="32" t="str">
        <f t="shared" si="38"/>
        <v/>
      </c>
      <c r="M227" s="33" t="str">
        <f t="shared" si="37"/>
        <v/>
      </c>
      <c r="N227" s="34"/>
      <c r="O227" s="35" t="str">
        <f>IF(P227=$X$13,"","○")</f>
        <v/>
      </c>
      <c r="P227" s="36">
        <v>36.5</v>
      </c>
      <c r="Q227" s="37" t="s">
        <v>26</v>
      </c>
      <c r="R227" s="38" t="str">
        <f>IF(S227=$Z$13,"","○")</f>
        <v/>
      </c>
      <c r="S227" s="36">
        <v>1.8700000000000001E-2</v>
      </c>
      <c r="T227" s="40" t="s">
        <v>30</v>
      </c>
    </row>
    <row r="228" spans="1:20" ht="15" customHeight="1">
      <c r="A228" s="360"/>
      <c r="B228" s="228" t="s">
        <v>35</v>
      </c>
      <c r="C228" s="308"/>
      <c r="D228" s="308"/>
      <c r="E228" s="229"/>
      <c r="F228" s="28"/>
      <c r="G228" s="29" t="s">
        <v>25</v>
      </c>
      <c r="H228" s="30" t="str">
        <f t="shared" si="35"/>
        <v/>
      </c>
      <c r="I228" s="31"/>
      <c r="J228" s="29" t="s">
        <v>25</v>
      </c>
      <c r="K228" s="32" t="str">
        <f t="shared" si="36"/>
        <v/>
      </c>
      <c r="L228" s="32" t="str">
        <f t="shared" si="38"/>
        <v/>
      </c>
      <c r="M228" s="33" t="str">
        <f t="shared" si="37"/>
        <v/>
      </c>
      <c r="N228" s="34"/>
      <c r="O228" s="35" t="str">
        <f>IF(P228=$X$14,"","○")</f>
        <v/>
      </c>
      <c r="P228" s="45">
        <v>38</v>
      </c>
      <c r="Q228" s="37" t="s">
        <v>26</v>
      </c>
      <c r="R228" s="38" t="str">
        <f>IF(S228=$Z$14,"","○")</f>
        <v/>
      </c>
      <c r="S228" s="36">
        <v>1.8800000000000001E-2</v>
      </c>
      <c r="T228" s="40" t="s">
        <v>30</v>
      </c>
    </row>
    <row r="229" spans="1:20" ht="15" customHeight="1">
      <c r="A229" s="360"/>
      <c r="B229" s="228" t="s">
        <v>36</v>
      </c>
      <c r="C229" s="308"/>
      <c r="D229" s="308"/>
      <c r="E229" s="229"/>
      <c r="F229" s="28"/>
      <c r="G229" s="29" t="s">
        <v>25</v>
      </c>
      <c r="H229" s="30" t="str">
        <f t="shared" si="35"/>
        <v/>
      </c>
      <c r="I229" s="31"/>
      <c r="J229" s="29" t="s">
        <v>25</v>
      </c>
      <c r="K229" s="32" t="str">
        <f t="shared" si="36"/>
        <v/>
      </c>
      <c r="L229" s="32" t="str">
        <f>IF(F229="",IF(I229="","",-(I229*P229)),(F229-I229)*P229)</f>
        <v/>
      </c>
      <c r="M229" s="33" t="str">
        <f>IF(L229="","",L229*S229*44/12)</f>
        <v/>
      </c>
      <c r="N229" s="34"/>
      <c r="O229" s="35" t="str">
        <f>IF(P229=$X$15,"","○")</f>
        <v/>
      </c>
      <c r="P229" s="36">
        <v>38.9</v>
      </c>
      <c r="Q229" s="37" t="s">
        <v>26</v>
      </c>
      <c r="R229" s="38" t="str">
        <f>IF(S229=$Z$15,"","○")</f>
        <v/>
      </c>
      <c r="S229" s="36">
        <v>1.9300000000000001E-2</v>
      </c>
      <c r="T229" s="40" t="s">
        <v>30</v>
      </c>
    </row>
    <row r="230" spans="1:20" ht="15" customHeight="1">
      <c r="A230" s="360"/>
      <c r="B230" s="228" t="s">
        <v>37</v>
      </c>
      <c r="C230" s="308"/>
      <c r="D230" s="308"/>
      <c r="E230" s="229"/>
      <c r="F230" s="28"/>
      <c r="G230" s="29" t="s">
        <v>25</v>
      </c>
      <c r="H230" s="30" t="str">
        <f t="shared" si="35"/>
        <v/>
      </c>
      <c r="I230" s="31"/>
      <c r="J230" s="29" t="s">
        <v>25</v>
      </c>
      <c r="K230" s="32" t="str">
        <f t="shared" si="36"/>
        <v/>
      </c>
      <c r="L230" s="32" t="str">
        <f t="shared" ref="L230:L243" si="39">IF(F230="",IF(I230="","",-(I230*P230)),(F230-I230)*P230)</f>
        <v/>
      </c>
      <c r="M230" s="33" t="str">
        <f t="shared" ref="M230:M248" si="40">IF(L230="","",L230*S230*44/12)</f>
        <v/>
      </c>
      <c r="N230" s="34"/>
      <c r="O230" s="35" t="str">
        <f>IF(P230=$X$16,"","○")</f>
        <v/>
      </c>
      <c r="P230" s="36">
        <v>41.8</v>
      </c>
      <c r="Q230" s="37" t="s">
        <v>26</v>
      </c>
      <c r="R230" s="38" t="str">
        <f>IF(S230=$Z$16,"","○")</f>
        <v/>
      </c>
      <c r="S230" s="36">
        <v>2.0199999999999999E-2</v>
      </c>
      <c r="T230" s="40" t="s">
        <v>30</v>
      </c>
    </row>
    <row r="231" spans="1:20" ht="15" customHeight="1">
      <c r="A231" s="360"/>
      <c r="B231" s="228" t="s">
        <v>38</v>
      </c>
      <c r="C231" s="308"/>
      <c r="D231" s="308"/>
      <c r="E231" s="229"/>
      <c r="F231" s="28"/>
      <c r="G231" s="29" t="s">
        <v>39</v>
      </c>
      <c r="H231" s="30" t="str">
        <f t="shared" si="35"/>
        <v/>
      </c>
      <c r="I231" s="31"/>
      <c r="J231" s="29" t="s">
        <v>39</v>
      </c>
      <c r="K231" s="32" t="str">
        <f t="shared" si="36"/>
        <v/>
      </c>
      <c r="L231" s="32" t="str">
        <f t="shared" si="39"/>
        <v/>
      </c>
      <c r="M231" s="33" t="str">
        <f t="shared" si="40"/>
        <v/>
      </c>
      <c r="N231" s="34"/>
      <c r="O231" s="35" t="str">
        <f>IF(P231=$X$17,"","○")</f>
        <v/>
      </c>
      <c r="P231" s="45">
        <v>40</v>
      </c>
      <c r="Q231" s="37" t="s">
        <v>40</v>
      </c>
      <c r="R231" s="38" t="str">
        <f>IF(S231=$Z$17,"","○")</f>
        <v/>
      </c>
      <c r="S231" s="36">
        <v>2.0400000000000001E-2</v>
      </c>
      <c r="T231" s="40" t="s">
        <v>30</v>
      </c>
    </row>
    <row r="232" spans="1:20" ht="15" customHeight="1">
      <c r="A232" s="360"/>
      <c r="B232" s="228" t="s">
        <v>41</v>
      </c>
      <c r="C232" s="308"/>
      <c r="D232" s="308"/>
      <c r="E232" s="229"/>
      <c r="F232" s="28"/>
      <c r="G232" s="29" t="s">
        <v>39</v>
      </c>
      <c r="H232" s="30" t="str">
        <f t="shared" si="35"/>
        <v/>
      </c>
      <c r="I232" s="31"/>
      <c r="J232" s="29" t="s">
        <v>39</v>
      </c>
      <c r="K232" s="32" t="str">
        <f t="shared" si="36"/>
        <v/>
      </c>
      <c r="L232" s="32" t="str">
        <f t="shared" si="39"/>
        <v/>
      </c>
      <c r="M232" s="33" t="str">
        <f t="shared" si="40"/>
        <v/>
      </c>
      <c r="N232" s="34"/>
      <c r="O232" s="35" t="str">
        <f>IF(P232=$X$18,"","○")</f>
        <v/>
      </c>
      <c r="P232" s="36">
        <v>34.1</v>
      </c>
      <c r="Q232" s="37" t="s">
        <v>40</v>
      </c>
      <c r="R232" s="38" t="str">
        <f>IF(S232=$Z$18,"","○")</f>
        <v/>
      </c>
      <c r="S232" s="36">
        <v>2.4500000000000001E-2</v>
      </c>
      <c r="T232" s="40" t="s">
        <v>30</v>
      </c>
    </row>
    <row r="233" spans="1:20" ht="15" customHeight="1">
      <c r="A233" s="360"/>
      <c r="B233" s="362" t="s">
        <v>42</v>
      </c>
      <c r="C233" s="361" t="s">
        <v>43</v>
      </c>
      <c r="D233" s="361"/>
      <c r="E233" s="361"/>
      <c r="F233" s="28"/>
      <c r="G233" s="29" t="s">
        <v>39</v>
      </c>
      <c r="H233" s="30" t="str">
        <f t="shared" si="35"/>
        <v/>
      </c>
      <c r="I233" s="31"/>
      <c r="J233" s="29" t="s">
        <v>39</v>
      </c>
      <c r="K233" s="32" t="str">
        <f t="shared" si="36"/>
        <v/>
      </c>
      <c r="L233" s="32" t="str">
        <f t="shared" si="39"/>
        <v/>
      </c>
      <c r="M233" s="33" t="str">
        <f t="shared" si="40"/>
        <v/>
      </c>
      <c r="N233" s="34"/>
      <c r="O233" s="35" t="str">
        <f>IF(P233=$X$19,"","○")</f>
        <v/>
      </c>
      <c r="P233" s="36">
        <v>50.1</v>
      </c>
      <c r="Q233" s="37" t="s">
        <v>40</v>
      </c>
      <c r="R233" s="38" t="str">
        <f>IF(S233=$Z$19,"","○")</f>
        <v/>
      </c>
      <c r="S233" s="36">
        <v>1.6299999999999999E-2</v>
      </c>
      <c r="T233" s="40" t="s">
        <v>30</v>
      </c>
    </row>
    <row r="234" spans="1:20" ht="15" customHeight="1">
      <c r="A234" s="360"/>
      <c r="B234" s="362"/>
      <c r="C234" s="361" t="s">
        <v>45</v>
      </c>
      <c r="D234" s="361"/>
      <c r="E234" s="361"/>
      <c r="F234" s="28"/>
      <c r="G234" s="29" t="s">
        <v>46</v>
      </c>
      <c r="H234" s="30" t="str">
        <f t="shared" si="35"/>
        <v/>
      </c>
      <c r="I234" s="31"/>
      <c r="J234" s="29" t="s">
        <v>46</v>
      </c>
      <c r="K234" s="32" t="str">
        <f t="shared" si="36"/>
        <v/>
      </c>
      <c r="L234" s="32" t="str">
        <f t="shared" si="39"/>
        <v/>
      </c>
      <c r="M234" s="33" t="str">
        <f t="shared" si="40"/>
        <v/>
      </c>
      <c r="N234" s="34"/>
      <c r="O234" s="35" t="str">
        <f>IF(P234=$X$20,"","○")</f>
        <v/>
      </c>
      <c r="P234" s="36">
        <v>46.1</v>
      </c>
      <c r="Q234" s="37" t="s">
        <v>47</v>
      </c>
      <c r="R234" s="38" t="str">
        <f>IF(S234=$Z$20,"","○")</f>
        <v/>
      </c>
      <c r="S234" s="36">
        <v>1.44E-2</v>
      </c>
      <c r="T234" s="40" t="s">
        <v>30</v>
      </c>
    </row>
    <row r="235" spans="1:20" ht="15" customHeight="1">
      <c r="A235" s="360"/>
      <c r="B235" s="362" t="s">
        <v>49</v>
      </c>
      <c r="C235" s="361" t="s">
        <v>50</v>
      </c>
      <c r="D235" s="361"/>
      <c r="E235" s="361"/>
      <c r="F235" s="28"/>
      <c r="G235" s="29" t="s">
        <v>39</v>
      </c>
      <c r="H235" s="30" t="str">
        <f t="shared" si="35"/>
        <v/>
      </c>
      <c r="I235" s="31"/>
      <c r="J235" s="29" t="s">
        <v>39</v>
      </c>
      <c r="K235" s="32" t="str">
        <f t="shared" si="36"/>
        <v/>
      </c>
      <c r="L235" s="32" t="str">
        <f t="shared" si="39"/>
        <v/>
      </c>
      <c r="M235" s="33" t="str">
        <f t="shared" si="40"/>
        <v/>
      </c>
      <c r="N235" s="34"/>
      <c r="O235" s="35" t="str">
        <f>IF(P235=$X$21,"","○")</f>
        <v/>
      </c>
      <c r="P235" s="36">
        <v>54.7</v>
      </c>
      <c r="Q235" s="37" t="s">
        <v>51</v>
      </c>
      <c r="R235" s="38" t="str">
        <f>IF(S235=$Z$21,"","○")</f>
        <v/>
      </c>
      <c r="S235" s="36">
        <v>1.3899999999999999E-2</v>
      </c>
      <c r="T235" s="40" t="s">
        <v>30</v>
      </c>
    </row>
    <row r="236" spans="1:20" ht="15" customHeight="1">
      <c r="A236" s="360"/>
      <c r="B236" s="362"/>
      <c r="C236" s="361" t="s">
        <v>53</v>
      </c>
      <c r="D236" s="361"/>
      <c r="E236" s="361"/>
      <c r="F236" s="28"/>
      <c r="G236" s="29" t="s">
        <v>46</v>
      </c>
      <c r="H236" s="30" t="str">
        <f t="shared" si="35"/>
        <v/>
      </c>
      <c r="I236" s="31"/>
      <c r="J236" s="29" t="s">
        <v>46</v>
      </c>
      <c r="K236" s="32" t="str">
        <f t="shared" si="36"/>
        <v/>
      </c>
      <c r="L236" s="32" t="str">
        <f t="shared" si="39"/>
        <v/>
      </c>
      <c r="M236" s="33" t="str">
        <f t="shared" si="40"/>
        <v/>
      </c>
      <c r="N236" s="34"/>
      <c r="O236" s="35" t="str">
        <f>IF(P236=$X$22,"","○")</f>
        <v/>
      </c>
      <c r="P236" s="36">
        <v>38.4</v>
      </c>
      <c r="Q236" s="37" t="s">
        <v>47</v>
      </c>
      <c r="R236" s="38" t="str">
        <f>IF(S236=$Z$22,"","○")</f>
        <v/>
      </c>
      <c r="S236" s="36">
        <v>1.3899999999999999E-2</v>
      </c>
      <c r="T236" s="40" t="s">
        <v>30</v>
      </c>
    </row>
    <row r="237" spans="1:20" ht="15" customHeight="1">
      <c r="A237" s="360"/>
      <c r="B237" s="199" t="s">
        <v>54</v>
      </c>
      <c r="C237" s="361" t="s">
        <v>55</v>
      </c>
      <c r="D237" s="361"/>
      <c r="E237" s="361"/>
      <c r="F237" s="28"/>
      <c r="G237" s="29" t="s">
        <v>39</v>
      </c>
      <c r="H237" s="30" t="str">
        <f t="shared" si="35"/>
        <v/>
      </c>
      <c r="I237" s="31"/>
      <c r="J237" s="29" t="s">
        <v>39</v>
      </c>
      <c r="K237" s="32" t="str">
        <f t="shared" si="36"/>
        <v/>
      </c>
      <c r="L237" s="32" t="str">
        <f t="shared" si="39"/>
        <v/>
      </c>
      <c r="M237" s="33" t="str">
        <f t="shared" si="40"/>
        <v/>
      </c>
      <c r="N237" s="34"/>
      <c r="O237" s="35" t="str">
        <f>IF(P237=$X$23,"","○")</f>
        <v/>
      </c>
      <c r="P237" s="47">
        <v>28.7</v>
      </c>
      <c r="Q237" s="37" t="s">
        <v>40</v>
      </c>
      <c r="R237" s="38" t="str">
        <f>IF(S237=$Z$23,"","○")</f>
        <v/>
      </c>
      <c r="S237" s="36">
        <v>2.46E-2</v>
      </c>
      <c r="T237" s="40" t="s">
        <v>30</v>
      </c>
    </row>
    <row r="238" spans="1:20" ht="15" customHeight="1">
      <c r="A238" s="360"/>
      <c r="B238" s="199"/>
      <c r="C238" s="361" t="s">
        <v>56</v>
      </c>
      <c r="D238" s="361"/>
      <c r="E238" s="361"/>
      <c r="F238" s="28"/>
      <c r="G238" s="29" t="s">
        <v>39</v>
      </c>
      <c r="H238" s="30" t="str">
        <f t="shared" si="35"/>
        <v/>
      </c>
      <c r="I238" s="31"/>
      <c r="J238" s="29" t="s">
        <v>39</v>
      </c>
      <c r="K238" s="32" t="str">
        <f t="shared" si="36"/>
        <v/>
      </c>
      <c r="L238" s="32" t="str">
        <f t="shared" si="39"/>
        <v/>
      </c>
      <c r="M238" s="33" t="str">
        <f t="shared" si="40"/>
        <v/>
      </c>
      <c r="N238" s="34"/>
      <c r="O238" s="35" t="str">
        <f>IF(P238=$X$24,"","○")</f>
        <v/>
      </c>
      <c r="P238" s="47">
        <v>28.9</v>
      </c>
      <c r="Q238" s="37" t="s">
        <v>40</v>
      </c>
      <c r="R238" s="38" t="str">
        <f>IF(S238=$Z$24,"","○")</f>
        <v/>
      </c>
      <c r="S238" s="36">
        <v>2.4500000000000001E-2</v>
      </c>
      <c r="T238" s="40" t="s">
        <v>30</v>
      </c>
    </row>
    <row r="239" spans="1:20" ht="15" customHeight="1">
      <c r="A239" s="360"/>
      <c r="B239" s="199"/>
      <c r="C239" s="361" t="s">
        <v>57</v>
      </c>
      <c r="D239" s="361"/>
      <c r="E239" s="361"/>
      <c r="F239" s="28"/>
      <c r="G239" s="29" t="s">
        <v>39</v>
      </c>
      <c r="H239" s="30" t="str">
        <f t="shared" si="35"/>
        <v/>
      </c>
      <c r="I239" s="31"/>
      <c r="J239" s="29" t="s">
        <v>39</v>
      </c>
      <c r="K239" s="32" t="str">
        <f t="shared" si="36"/>
        <v/>
      </c>
      <c r="L239" s="32" t="str">
        <f t="shared" si="39"/>
        <v/>
      </c>
      <c r="M239" s="33" t="str">
        <f t="shared" si="40"/>
        <v/>
      </c>
      <c r="N239" s="34"/>
      <c r="O239" s="35" t="str">
        <f>IF(P239=$X$25,"","○")</f>
        <v/>
      </c>
      <c r="P239" s="47">
        <v>28.3</v>
      </c>
      <c r="Q239" s="37" t="s">
        <v>40</v>
      </c>
      <c r="R239" s="38" t="str">
        <f>IF(S239=$Z$25,"","○")</f>
        <v/>
      </c>
      <c r="S239" s="36">
        <v>2.5100000000000001E-2</v>
      </c>
      <c r="T239" s="40" t="s">
        <v>30</v>
      </c>
    </row>
    <row r="240" spans="1:20" ht="15" customHeight="1">
      <c r="A240" s="360"/>
      <c r="B240" s="199"/>
      <c r="C240" s="361" t="s">
        <v>58</v>
      </c>
      <c r="D240" s="361"/>
      <c r="E240" s="361"/>
      <c r="F240" s="28"/>
      <c r="G240" s="29" t="s">
        <v>39</v>
      </c>
      <c r="H240" s="30" t="str">
        <f t="shared" si="35"/>
        <v/>
      </c>
      <c r="I240" s="31"/>
      <c r="J240" s="29" t="s">
        <v>39</v>
      </c>
      <c r="K240" s="32" t="str">
        <f t="shared" si="36"/>
        <v/>
      </c>
      <c r="L240" s="32" t="str">
        <f t="shared" si="39"/>
        <v/>
      </c>
      <c r="M240" s="33" t="str">
        <f t="shared" si="40"/>
        <v/>
      </c>
      <c r="N240" s="34"/>
      <c r="O240" s="35" t="str">
        <f>IF(P240=$X$26,"","○")</f>
        <v/>
      </c>
      <c r="P240" s="36">
        <v>26.1</v>
      </c>
      <c r="Q240" s="37" t="s">
        <v>40</v>
      </c>
      <c r="R240" s="38" t="str">
        <f>IF(S240=$Z$26,"","○")</f>
        <v/>
      </c>
      <c r="S240" s="36">
        <v>2.4299999999999999E-2</v>
      </c>
      <c r="T240" s="40" t="s">
        <v>30</v>
      </c>
    </row>
    <row r="241" spans="1:23" ht="15" customHeight="1">
      <c r="A241" s="360"/>
      <c r="B241" s="199"/>
      <c r="C241" s="361" t="s">
        <v>59</v>
      </c>
      <c r="D241" s="361"/>
      <c r="E241" s="361"/>
      <c r="F241" s="28"/>
      <c r="G241" s="29" t="s">
        <v>39</v>
      </c>
      <c r="H241" s="30" t="str">
        <f t="shared" si="35"/>
        <v/>
      </c>
      <c r="I241" s="31"/>
      <c r="J241" s="29" t="s">
        <v>39</v>
      </c>
      <c r="K241" s="32" t="str">
        <f t="shared" si="36"/>
        <v/>
      </c>
      <c r="L241" s="32" t="str">
        <f t="shared" si="39"/>
        <v/>
      </c>
      <c r="M241" s="33" t="str">
        <f t="shared" si="40"/>
        <v/>
      </c>
      <c r="N241" s="34"/>
      <c r="O241" s="35" t="str">
        <f>IF(P241=$X$27,"","○")</f>
        <v/>
      </c>
      <c r="P241" s="36">
        <v>24.2</v>
      </c>
      <c r="Q241" s="37" t="s">
        <v>40</v>
      </c>
      <c r="R241" s="38" t="str">
        <f>IF(S241=$Z$27,"","○")</f>
        <v/>
      </c>
      <c r="S241" s="36">
        <v>2.4199999999999999E-2</v>
      </c>
      <c r="T241" s="40" t="s">
        <v>30</v>
      </c>
    </row>
    <row r="242" spans="1:23" ht="15" customHeight="1">
      <c r="A242" s="360"/>
      <c r="B242" s="199"/>
      <c r="C242" s="361" t="s">
        <v>60</v>
      </c>
      <c r="D242" s="361"/>
      <c r="E242" s="361"/>
      <c r="F242" s="28"/>
      <c r="G242" s="29" t="s">
        <v>39</v>
      </c>
      <c r="H242" s="30" t="str">
        <f t="shared" si="35"/>
        <v/>
      </c>
      <c r="I242" s="31"/>
      <c r="J242" s="29" t="s">
        <v>39</v>
      </c>
      <c r="K242" s="32" t="str">
        <f t="shared" si="36"/>
        <v/>
      </c>
      <c r="L242" s="32" t="str">
        <f t="shared" si="39"/>
        <v/>
      </c>
      <c r="M242" s="33" t="str">
        <f t="shared" si="40"/>
        <v/>
      </c>
      <c r="N242" s="34"/>
      <c r="O242" s="35" t="str">
        <f>IF(P242=$X$28,"","○")</f>
        <v/>
      </c>
      <c r="P242" s="36">
        <v>27.8</v>
      </c>
      <c r="Q242" s="37" t="s">
        <v>40</v>
      </c>
      <c r="R242" s="38" t="str">
        <f>IF(S242=$Z$28,"","○")</f>
        <v/>
      </c>
      <c r="S242" s="36">
        <v>2.5899999999999999E-2</v>
      </c>
      <c r="T242" s="40" t="s">
        <v>30</v>
      </c>
    </row>
    <row r="243" spans="1:23" ht="15" customHeight="1">
      <c r="A243" s="360"/>
      <c r="B243" s="199" t="s">
        <v>61</v>
      </c>
      <c r="C243" s="199"/>
      <c r="D243" s="199"/>
      <c r="E243" s="199"/>
      <c r="F243" s="28"/>
      <c r="G243" s="29" t="s">
        <v>39</v>
      </c>
      <c r="H243" s="30" t="str">
        <f t="shared" si="35"/>
        <v/>
      </c>
      <c r="I243" s="31"/>
      <c r="J243" s="29" t="s">
        <v>39</v>
      </c>
      <c r="K243" s="32" t="str">
        <f t="shared" si="36"/>
        <v/>
      </c>
      <c r="L243" s="32" t="str">
        <f t="shared" si="39"/>
        <v/>
      </c>
      <c r="M243" s="33" t="str">
        <f t="shared" si="40"/>
        <v/>
      </c>
      <c r="N243" s="34"/>
      <c r="O243" s="35" t="str">
        <f>IF(P243=$X$29,"","○")</f>
        <v/>
      </c>
      <c r="P243" s="45">
        <v>29</v>
      </c>
      <c r="Q243" s="37" t="s">
        <v>40</v>
      </c>
      <c r="R243" s="38" t="str">
        <f>IF(S243=$Z$29,"","○")</f>
        <v/>
      </c>
      <c r="S243" s="36">
        <v>2.9899999999999999E-2</v>
      </c>
      <c r="T243" s="40" t="s">
        <v>30</v>
      </c>
    </row>
    <row r="244" spans="1:23" ht="15" customHeight="1">
      <c r="A244" s="360"/>
      <c r="B244" s="199" t="s">
        <v>62</v>
      </c>
      <c r="C244" s="199"/>
      <c r="D244" s="199"/>
      <c r="E244" s="199"/>
      <c r="F244" s="28"/>
      <c r="G244" s="29" t="s">
        <v>39</v>
      </c>
      <c r="H244" s="30" t="str">
        <f t="shared" si="35"/>
        <v/>
      </c>
      <c r="I244" s="31"/>
      <c r="J244" s="29" t="s">
        <v>39</v>
      </c>
      <c r="K244" s="32" t="str">
        <f t="shared" si="36"/>
        <v/>
      </c>
      <c r="L244" s="32" t="str">
        <f>IF(F244="",IF(I244="","",-(I244*P244)),(F244-I244)*P244)</f>
        <v/>
      </c>
      <c r="M244" s="33" t="str">
        <f t="shared" si="40"/>
        <v/>
      </c>
      <c r="N244" s="34"/>
      <c r="O244" s="35" t="str">
        <f>IF(P244=$X$30,"","○")</f>
        <v/>
      </c>
      <c r="P244" s="36">
        <v>37.299999999999997</v>
      </c>
      <c r="Q244" s="37" t="s">
        <v>40</v>
      </c>
      <c r="R244" s="38" t="str">
        <f>IF(S244=$Z$30,"","○")</f>
        <v/>
      </c>
      <c r="S244" s="36">
        <v>2.0899999999999998E-2</v>
      </c>
      <c r="T244" s="40" t="s">
        <v>30</v>
      </c>
    </row>
    <row r="245" spans="1:23" ht="15" customHeight="1">
      <c r="A245" s="360"/>
      <c r="B245" s="199" t="s">
        <v>63</v>
      </c>
      <c r="C245" s="199"/>
      <c r="D245" s="199"/>
      <c r="E245" s="199"/>
      <c r="F245" s="28"/>
      <c r="G245" s="29" t="s">
        <v>46</v>
      </c>
      <c r="H245" s="30" t="str">
        <f t="shared" si="35"/>
        <v/>
      </c>
      <c r="I245" s="31"/>
      <c r="J245" s="29" t="s">
        <v>46</v>
      </c>
      <c r="K245" s="32" t="str">
        <f t="shared" si="36"/>
        <v/>
      </c>
      <c r="L245" s="32" t="str">
        <f t="shared" ref="L245:L248" si="41">IF(F245="",IF(I245="","",-(I245*P245)),(F245-I245)*P245)</f>
        <v/>
      </c>
      <c r="M245" s="33" t="str">
        <f t="shared" si="40"/>
        <v/>
      </c>
      <c r="N245" s="34"/>
      <c r="O245" s="35" t="str">
        <f>IF(P245=$X$31,"","○")</f>
        <v/>
      </c>
      <c r="P245" s="36">
        <v>18.399999999999999</v>
      </c>
      <c r="Q245" s="37" t="s">
        <v>47</v>
      </c>
      <c r="R245" s="38" t="str">
        <f>IF(S245=$Z$31,"","○")</f>
        <v/>
      </c>
      <c r="S245" s="49">
        <v>1.09E-2</v>
      </c>
      <c r="T245" s="40" t="s">
        <v>30</v>
      </c>
    </row>
    <row r="246" spans="1:23" ht="15" customHeight="1">
      <c r="A246" s="360"/>
      <c r="B246" s="199" t="s">
        <v>64</v>
      </c>
      <c r="C246" s="199"/>
      <c r="D246" s="199"/>
      <c r="E246" s="199"/>
      <c r="F246" s="28"/>
      <c r="G246" s="29" t="s">
        <v>46</v>
      </c>
      <c r="H246" s="30" t="str">
        <f t="shared" si="35"/>
        <v/>
      </c>
      <c r="I246" s="31"/>
      <c r="J246" s="29" t="s">
        <v>46</v>
      </c>
      <c r="K246" s="32" t="str">
        <f t="shared" si="36"/>
        <v/>
      </c>
      <c r="L246" s="32" t="str">
        <f t="shared" si="41"/>
        <v/>
      </c>
      <c r="M246" s="33" t="str">
        <f t="shared" si="40"/>
        <v/>
      </c>
      <c r="N246" s="34"/>
      <c r="O246" s="35" t="str">
        <f>IF(P246=$X$32,"","○")</f>
        <v/>
      </c>
      <c r="P246" s="36">
        <v>3.23</v>
      </c>
      <c r="Q246" s="37" t="s">
        <v>47</v>
      </c>
      <c r="R246" s="38" t="str">
        <f>IF(S246=$Z$33,"","○")</f>
        <v/>
      </c>
      <c r="S246" s="36">
        <v>2.64E-2</v>
      </c>
      <c r="T246" s="40" t="s">
        <v>30</v>
      </c>
    </row>
    <row r="247" spans="1:23" ht="15" customHeight="1">
      <c r="A247" s="360"/>
      <c r="B247" s="199" t="s">
        <v>65</v>
      </c>
      <c r="C247" s="199"/>
      <c r="D247" s="199"/>
      <c r="E247" s="199"/>
      <c r="F247" s="28"/>
      <c r="G247" s="29" t="s">
        <v>46</v>
      </c>
      <c r="H247" s="30" t="str">
        <f t="shared" si="35"/>
        <v/>
      </c>
      <c r="I247" s="31"/>
      <c r="J247" s="29" t="s">
        <v>46</v>
      </c>
      <c r="K247" s="32" t="str">
        <f t="shared" si="36"/>
        <v/>
      </c>
      <c r="L247" s="32" t="str">
        <f t="shared" si="41"/>
        <v/>
      </c>
      <c r="M247" s="33" t="str">
        <f t="shared" si="40"/>
        <v/>
      </c>
      <c r="N247" s="34"/>
      <c r="O247" s="35" t="str">
        <f>IF(P247=$X$33,"","○")</f>
        <v/>
      </c>
      <c r="P247" s="36">
        <v>3.45</v>
      </c>
      <c r="Q247" s="37" t="s">
        <v>47</v>
      </c>
      <c r="R247" s="38" t="str">
        <f>IF(S247=$Z$33,"","○")</f>
        <v/>
      </c>
      <c r="S247" s="36">
        <v>2.64E-2</v>
      </c>
      <c r="T247" s="40" t="s">
        <v>30</v>
      </c>
      <c r="U247" s="51"/>
    </row>
    <row r="248" spans="1:23" ht="15" customHeight="1" thickBot="1">
      <c r="A248" s="360"/>
      <c r="B248" s="199" t="s">
        <v>66</v>
      </c>
      <c r="C248" s="199"/>
      <c r="D248" s="199"/>
      <c r="E248" s="199"/>
      <c r="F248" s="28"/>
      <c r="G248" s="29" t="s">
        <v>46</v>
      </c>
      <c r="H248" s="30" t="str">
        <f t="shared" si="35"/>
        <v/>
      </c>
      <c r="I248" s="31"/>
      <c r="J248" s="29" t="s">
        <v>46</v>
      </c>
      <c r="K248" s="32" t="str">
        <f t="shared" si="36"/>
        <v/>
      </c>
      <c r="L248" s="32" t="str">
        <f t="shared" si="41"/>
        <v/>
      </c>
      <c r="M248" s="33" t="str">
        <f t="shared" si="40"/>
        <v/>
      </c>
      <c r="N248" s="34"/>
      <c r="O248" s="35" t="str">
        <f>IF(P248=$X$34,"","○")</f>
        <v/>
      </c>
      <c r="P248" s="52">
        <v>7.53</v>
      </c>
      <c r="Q248" s="37" t="s">
        <v>47</v>
      </c>
      <c r="R248" s="53" t="str">
        <f>IF(S248=$Z$34,"","○")</f>
        <v/>
      </c>
      <c r="S248" s="54">
        <v>4.2000000000000003E-2</v>
      </c>
      <c r="T248" s="40" t="s">
        <v>30</v>
      </c>
      <c r="U248" s="55"/>
      <c r="V248" s="55"/>
      <c r="W248" s="56"/>
    </row>
    <row r="249" spans="1:23" ht="15" customHeight="1">
      <c r="A249" s="360"/>
      <c r="B249" s="346" t="s">
        <v>67</v>
      </c>
      <c r="C249" s="348"/>
      <c r="D249" s="349"/>
      <c r="E249" s="350"/>
      <c r="F249" s="28"/>
      <c r="G249" s="58"/>
      <c r="H249" s="30" t="str">
        <f t="shared" si="35"/>
        <v/>
      </c>
      <c r="I249" s="31"/>
      <c r="J249" s="58"/>
      <c r="K249" s="32" t="str">
        <f>IF(I249="","",I249*P249)</f>
        <v/>
      </c>
      <c r="L249" s="32" t="str">
        <f>IF(F249="",IF(I249="","",-(I249*P249)),(F249-I249)*P249)</f>
        <v/>
      </c>
      <c r="M249" s="33" t="str">
        <f>IF(L249="","",L249*S249*44/12)</f>
        <v/>
      </c>
      <c r="N249" s="34"/>
      <c r="O249" s="59"/>
      <c r="P249" s="60"/>
      <c r="Q249" s="61"/>
      <c r="R249" s="62"/>
      <c r="S249" s="60"/>
      <c r="T249" s="61"/>
      <c r="U249" s="63"/>
      <c r="V249" s="56"/>
    </row>
    <row r="250" spans="1:23" ht="15" customHeight="1" thickBot="1">
      <c r="A250" s="360"/>
      <c r="B250" s="347"/>
      <c r="C250" s="348"/>
      <c r="D250" s="349"/>
      <c r="E250" s="350"/>
      <c r="F250" s="28"/>
      <c r="G250" s="58"/>
      <c r="H250" s="30" t="str">
        <f t="shared" si="35"/>
        <v/>
      </c>
      <c r="I250" s="31"/>
      <c r="J250" s="58"/>
      <c r="K250" s="32" t="str">
        <f>IF(I250="","",I250*P250)</f>
        <v/>
      </c>
      <c r="L250" s="32" t="str">
        <f>IF(F250="",IF(I250="","",-(I250*P250)),(F250-I250)*P250)</f>
        <v/>
      </c>
      <c r="M250" s="33" t="str">
        <f>IF(L250="","",L250*S250*44/12)</f>
        <v/>
      </c>
      <c r="N250" s="34"/>
      <c r="O250" s="56"/>
      <c r="P250" s="67"/>
      <c r="Q250" s="68"/>
      <c r="R250" s="65"/>
      <c r="S250" s="67"/>
      <c r="T250" s="69"/>
    </row>
    <row r="251" spans="1:23" ht="15" customHeight="1" thickTop="1">
      <c r="A251" s="360"/>
      <c r="B251" s="251" t="s">
        <v>68</v>
      </c>
      <c r="C251" s="251"/>
      <c r="D251" s="251"/>
      <c r="E251" s="251"/>
      <c r="F251" s="251"/>
      <c r="G251" s="251"/>
      <c r="H251" s="251"/>
      <c r="I251" s="251"/>
      <c r="J251" s="251"/>
      <c r="K251" s="251"/>
      <c r="L251" s="251"/>
      <c r="M251" s="71" t="str">
        <f>IF(SUM(M222:M250)=0,"",SUM(M222:M250))</f>
        <v/>
      </c>
      <c r="N251" s="34"/>
      <c r="O251" s="56"/>
      <c r="P251" s="65"/>
      <c r="Q251" s="15"/>
      <c r="R251" s="65"/>
      <c r="S251" s="72"/>
      <c r="T251" s="73"/>
      <c r="U251" s="56"/>
      <c r="V251" s="56"/>
    </row>
    <row r="252" spans="1:23">
      <c r="A252" s="360"/>
      <c r="B252" s="351"/>
      <c r="C252" s="352"/>
      <c r="D252" s="352"/>
      <c r="E252" s="353"/>
      <c r="F252" s="251" t="s">
        <v>5</v>
      </c>
      <c r="G252" s="251"/>
      <c r="H252" s="251"/>
      <c r="I252" s="339" t="s">
        <v>6</v>
      </c>
      <c r="J252" s="339"/>
      <c r="K252" s="339"/>
      <c r="L252" s="281" t="s">
        <v>69</v>
      </c>
      <c r="M252" s="279" t="s">
        <v>8</v>
      </c>
      <c r="N252" s="34"/>
      <c r="O252" s="56"/>
      <c r="P252" s="74"/>
      <c r="Q252" s="75"/>
      <c r="R252" s="65"/>
      <c r="S252" s="74"/>
      <c r="T252" s="75"/>
    </row>
    <row r="253" spans="1:23" ht="15" customHeight="1" thickBot="1">
      <c r="A253" s="360"/>
      <c r="B253" s="354"/>
      <c r="C253" s="355"/>
      <c r="D253" s="355"/>
      <c r="E253" s="356"/>
      <c r="F253" s="23" t="s">
        <v>12</v>
      </c>
      <c r="G253" s="340" t="s">
        <v>70</v>
      </c>
      <c r="H253" s="342"/>
      <c r="I253" s="23" t="s">
        <v>12</v>
      </c>
      <c r="J253" s="340" t="s">
        <v>70</v>
      </c>
      <c r="K253" s="342"/>
      <c r="L253" s="282"/>
      <c r="M253" s="280"/>
      <c r="N253" s="34"/>
      <c r="O253" s="56"/>
      <c r="P253" s="74"/>
      <c r="Q253" s="75"/>
      <c r="R253" s="65"/>
      <c r="S253" s="74"/>
      <c r="T253" s="75"/>
    </row>
    <row r="254" spans="1:23" ht="15" customHeight="1" thickTop="1" thickBot="1">
      <c r="A254" s="360"/>
      <c r="B254" s="357"/>
      <c r="C254" s="358"/>
      <c r="D254" s="358"/>
      <c r="E254" s="359"/>
      <c r="F254" s="25" t="s">
        <v>16</v>
      </c>
      <c r="G254" s="341"/>
      <c r="H254" s="343"/>
      <c r="I254" s="25" t="s">
        <v>18</v>
      </c>
      <c r="J254" s="341"/>
      <c r="K254" s="343"/>
      <c r="L254" s="76" t="s">
        <v>71</v>
      </c>
      <c r="M254" s="26" t="s">
        <v>21</v>
      </c>
      <c r="N254" s="34"/>
      <c r="O254" s="77" t="s">
        <v>72</v>
      </c>
      <c r="P254" s="74"/>
      <c r="Q254" s="15"/>
      <c r="R254" s="65"/>
      <c r="S254" s="74"/>
      <c r="T254" s="75"/>
      <c r="U254" s="344" t="s">
        <v>73</v>
      </c>
      <c r="V254" s="345"/>
      <c r="W254" s="78"/>
    </row>
    <row r="255" spans="1:23" ht="15" customHeight="1" thickTop="1" thickBot="1">
      <c r="A255" s="360"/>
      <c r="B255" s="325" t="s">
        <v>74</v>
      </c>
      <c r="C255" s="326"/>
      <c r="D255" s="326"/>
      <c r="E255" s="327"/>
      <c r="F255" s="28"/>
      <c r="G255" s="29" t="s">
        <v>46</v>
      </c>
      <c r="H255" s="79"/>
      <c r="I255" s="31"/>
      <c r="J255" s="29" t="s">
        <v>46</v>
      </c>
      <c r="K255" s="80"/>
      <c r="L255" s="32" t="str">
        <f>IF(F255="",IF(I255="","",F255-I255),F255-I255)</f>
        <v/>
      </c>
      <c r="M255" s="33" t="str">
        <f>IF(L255="","",L255*S255)</f>
        <v/>
      </c>
      <c r="N255" s="34"/>
      <c r="O255" s="56"/>
      <c r="P255" s="74"/>
      <c r="Q255" s="75"/>
      <c r="R255" s="38"/>
      <c r="S255" s="81"/>
      <c r="T255" s="82" t="s">
        <v>75</v>
      </c>
      <c r="U255" s="328"/>
      <c r="V255" s="329"/>
    </row>
    <row r="256" spans="1:23" ht="15" customHeight="1" thickTop="1">
      <c r="A256" s="360"/>
      <c r="B256" s="251" t="s">
        <v>76</v>
      </c>
      <c r="C256" s="251"/>
      <c r="D256" s="251"/>
      <c r="E256" s="251"/>
      <c r="F256" s="251"/>
      <c r="G256" s="251"/>
      <c r="H256" s="251"/>
      <c r="I256" s="251"/>
      <c r="J256" s="251"/>
      <c r="K256" s="251"/>
      <c r="L256" s="251"/>
      <c r="M256" s="71" t="str">
        <f>IF(M255=0,"",M255)</f>
        <v/>
      </c>
      <c r="N256" s="34"/>
      <c r="O256" s="11" t="s">
        <v>150</v>
      </c>
      <c r="P256" s="65"/>
      <c r="Q256" s="15"/>
      <c r="R256" s="83"/>
      <c r="S256" s="84"/>
      <c r="T256" s="85"/>
      <c r="U256" s="86"/>
      <c r="V256" s="86"/>
    </row>
    <row r="257" spans="1:20">
      <c r="A257" s="264" t="s">
        <v>77</v>
      </c>
      <c r="B257" s="330"/>
      <c r="C257" s="331"/>
      <c r="D257" s="331"/>
      <c r="E257" s="332"/>
      <c r="F257" s="251" t="s">
        <v>5</v>
      </c>
      <c r="G257" s="251"/>
      <c r="H257" s="251"/>
      <c r="I257" s="339" t="s">
        <v>6</v>
      </c>
      <c r="J257" s="339"/>
      <c r="K257" s="339"/>
      <c r="L257" s="281" t="s">
        <v>7</v>
      </c>
      <c r="M257" s="281" t="s">
        <v>8</v>
      </c>
      <c r="N257" s="22"/>
      <c r="O257" s="319" t="s">
        <v>9</v>
      </c>
      <c r="P257" s="318" t="s">
        <v>10</v>
      </c>
      <c r="Q257" s="318"/>
      <c r="R257" s="319" t="s">
        <v>9</v>
      </c>
      <c r="S257" s="318" t="s">
        <v>11</v>
      </c>
      <c r="T257" s="318"/>
    </row>
    <row r="258" spans="1:20">
      <c r="A258" s="265"/>
      <c r="B258" s="333"/>
      <c r="C258" s="334"/>
      <c r="D258" s="334"/>
      <c r="E258" s="335"/>
      <c r="F258" s="23" t="s">
        <v>12</v>
      </c>
      <c r="G258" s="251" t="s">
        <v>13</v>
      </c>
      <c r="H258" s="23" t="s">
        <v>14</v>
      </c>
      <c r="I258" s="23" t="s">
        <v>12</v>
      </c>
      <c r="J258" s="251" t="s">
        <v>13</v>
      </c>
      <c r="K258" s="23" t="s">
        <v>14</v>
      </c>
      <c r="L258" s="282"/>
      <c r="M258" s="282"/>
      <c r="N258" s="22"/>
      <c r="O258" s="320"/>
      <c r="P258" s="24" t="s">
        <v>12</v>
      </c>
      <c r="Q258" s="322" t="s">
        <v>15</v>
      </c>
      <c r="R258" s="320"/>
      <c r="S258" s="319" t="s">
        <v>12</v>
      </c>
      <c r="T258" s="323" t="s">
        <v>13</v>
      </c>
    </row>
    <row r="259" spans="1:20">
      <c r="A259" s="265"/>
      <c r="B259" s="336"/>
      <c r="C259" s="337"/>
      <c r="D259" s="337"/>
      <c r="E259" s="338"/>
      <c r="F259" s="25" t="s">
        <v>16</v>
      </c>
      <c r="G259" s="251"/>
      <c r="H259" s="25" t="s">
        <v>17</v>
      </c>
      <c r="I259" s="25" t="s">
        <v>18</v>
      </c>
      <c r="J259" s="251"/>
      <c r="K259" s="25" t="s">
        <v>19</v>
      </c>
      <c r="L259" s="26" t="s">
        <v>20</v>
      </c>
      <c r="M259" s="26" t="s">
        <v>21</v>
      </c>
      <c r="N259" s="22"/>
      <c r="O259" s="321"/>
      <c r="P259" s="27" t="s">
        <v>22</v>
      </c>
      <c r="Q259" s="322"/>
      <c r="R259" s="321"/>
      <c r="S259" s="321"/>
      <c r="T259" s="324"/>
    </row>
    <row r="260" spans="1:20" ht="15" customHeight="1">
      <c r="A260" s="265"/>
      <c r="B260" s="228" t="s">
        <v>78</v>
      </c>
      <c r="C260" s="308"/>
      <c r="D260" s="308"/>
      <c r="E260" s="229"/>
      <c r="F260" s="28"/>
      <c r="G260" s="29" t="s">
        <v>39</v>
      </c>
      <c r="H260" s="32" t="str">
        <f t="shared" ref="H260:H278" si="42">IF(F260="","",F260*P260)</f>
        <v/>
      </c>
      <c r="I260" s="28"/>
      <c r="J260" s="29" t="s">
        <v>39</v>
      </c>
      <c r="K260" s="32" t="str">
        <f t="shared" ref="K260:K261" si="43">IF(I260="","",I260*P260)</f>
        <v/>
      </c>
      <c r="L260" s="32" t="str">
        <f>IF(F260="",IF(I260="","",-(I260*P260)),(F260-I260)*P260)</f>
        <v/>
      </c>
      <c r="M260" s="33" t="str">
        <f>IF(L260="","",L260*S260*44/12)</f>
        <v/>
      </c>
      <c r="N260" s="34"/>
      <c r="O260" s="35" t="str">
        <f>IF(P260=$X$46,"","○")</f>
        <v/>
      </c>
      <c r="P260" s="36">
        <v>13.6</v>
      </c>
      <c r="Q260" s="37" t="s">
        <v>40</v>
      </c>
      <c r="R260" s="38"/>
      <c r="S260" s="88">
        <v>0</v>
      </c>
      <c r="T260" s="40" t="s">
        <v>27</v>
      </c>
    </row>
    <row r="261" spans="1:20" ht="15" customHeight="1">
      <c r="A261" s="265"/>
      <c r="B261" s="228" t="s">
        <v>79</v>
      </c>
      <c r="C261" s="308"/>
      <c r="D261" s="308"/>
      <c r="E261" s="229"/>
      <c r="F261" s="28"/>
      <c r="G261" s="29" t="s">
        <v>39</v>
      </c>
      <c r="H261" s="32" t="str">
        <f t="shared" si="42"/>
        <v/>
      </c>
      <c r="I261" s="28"/>
      <c r="J261" s="29" t="s">
        <v>39</v>
      </c>
      <c r="K261" s="32" t="str">
        <f t="shared" si="43"/>
        <v/>
      </c>
      <c r="L261" s="32" t="str">
        <f t="shared" ref="L261" si="44">IF(F261="",IF(I261="","",-(I261*P261)),(F261-I261)*P261)</f>
        <v/>
      </c>
      <c r="M261" s="33" t="str">
        <f t="shared" ref="M261:M271" si="45">IF(L261="","",L261*S261*44/12)</f>
        <v/>
      </c>
      <c r="N261" s="34"/>
      <c r="O261" s="35" t="str">
        <f>IF(P261=$X$47,"","○")</f>
        <v/>
      </c>
      <c r="P261" s="36">
        <v>13.2</v>
      </c>
      <c r="Q261" s="37" t="s">
        <v>40</v>
      </c>
      <c r="R261" s="38"/>
      <c r="S261" s="88">
        <v>0</v>
      </c>
      <c r="T261" s="40" t="s">
        <v>30</v>
      </c>
    </row>
    <row r="262" spans="1:20" ht="15" customHeight="1">
      <c r="A262" s="265"/>
      <c r="B262" s="228" t="s">
        <v>80</v>
      </c>
      <c r="C262" s="308"/>
      <c r="D262" s="308"/>
      <c r="E262" s="229"/>
      <c r="F262" s="28"/>
      <c r="G262" s="29" t="s">
        <v>39</v>
      </c>
      <c r="H262" s="32" t="str">
        <f t="shared" si="42"/>
        <v/>
      </c>
      <c r="I262" s="28"/>
      <c r="J262" s="29" t="s">
        <v>39</v>
      </c>
      <c r="K262" s="32" t="str">
        <f>IF(I262="","",I262*P262)</f>
        <v/>
      </c>
      <c r="L262" s="32" t="str">
        <f>IF(F262="",IF(I262="","",-(I262*P262)),(F262-I262)*P262)</f>
        <v/>
      </c>
      <c r="M262" s="33" t="str">
        <f t="shared" si="45"/>
        <v/>
      </c>
      <c r="N262" s="34"/>
      <c r="O262" s="35" t="str">
        <f>IF(P262=$X$48,"","○")</f>
        <v/>
      </c>
      <c r="P262" s="36">
        <v>17.100000000000001</v>
      </c>
      <c r="Q262" s="37" t="s">
        <v>40</v>
      </c>
      <c r="R262" s="38"/>
      <c r="S262" s="88">
        <v>0</v>
      </c>
      <c r="T262" s="40" t="s">
        <v>30</v>
      </c>
    </row>
    <row r="263" spans="1:20" ht="15" customHeight="1">
      <c r="A263" s="265"/>
      <c r="B263" s="228" t="s">
        <v>81</v>
      </c>
      <c r="C263" s="308"/>
      <c r="D263" s="308"/>
      <c r="E263" s="229"/>
      <c r="F263" s="28"/>
      <c r="G263" s="29" t="s">
        <v>25</v>
      </c>
      <c r="H263" s="32" t="str">
        <f t="shared" si="42"/>
        <v/>
      </c>
      <c r="I263" s="28"/>
      <c r="J263" s="29" t="s">
        <v>25</v>
      </c>
      <c r="K263" s="32" t="str">
        <f t="shared" ref="K263:K278" si="46">IF(I263="","",I263*P263)</f>
        <v/>
      </c>
      <c r="L263" s="32" t="str">
        <f t="shared" ref="L263" si="47">IF(F263="",IF(I263="","",-(I263*P263)),(F263-I263)*P263)</f>
        <v/>
      </c>
      <c r="M263" s="33" t="str">
        <f t="shared" si="45"/>
        <v/>
      </c>
      <c r="N263" s="34"/>
      <c r="O263" s="35" t="str">
        <f>IF(P263=$X$49,"","○")</f>
        <v/>
      </c>
      <c r="P263" s="36">
        <v>23.4</v>
      </c>
      <c r="Q263" s="37" t="s">
        <v>26</v>
      </c>
      <c r="R263" s="38"/>
      <c r="S263" s="88">
        <v>0</v>
      </c>
      <c r="T263" s="40" t="s">
        <v>30</v>
      </c>
    </row>
    <row r="264" spans="1:20" ht="15" customHeight="1">
      <c r="A264" s="265"/>
      <c r="B264" s="228" t="s">
        <v>82</v>
      </c>
      <c r="C264" s="308"/>
      <c r="D264" s="308"/>
      <c r="E264" s="229"/>
      <c r="F264" s="28"/>
      <c r="G264" s="29" t="s">
        <v>25</v>
      </c>
      <c r="H264" s="32" t="str">
        <f t="shared" si="42"/>
        <v/>
      </c>
      <c r="I264" s="28"/>
      <c r="J264" s="29" t="s">
        <v>25</v>
      </c>
      <c r="K264" s="32" t="str">
        <f t="shared" si="46"/>
        <v/>
      </c>
      <c r="L264" s="32" t="str">
        <f>IF(F264="",IF(I264="","",-(I264*P264)),(F264-I264)*P264)</f>
        <v/>
      </c>
      <c r="M264" s="33" t="str">
        <f t="shared" si="45"/>
        <v/>
      </c>
      <c r="N264" s="34"/>
      <c r="O264" s="35" t="str">
        <f>IF(P264=$X$50,"","○")</f>
        <v/>
      </c>
      <c r="P264" s="36">
        <v>35.6</v>
      </c>
      <c r="Q264" s="37" t="s">
        <v>26</v>
      </c>
      <c r="R264" s="38"/>
      <c r="S264" s="88">
        <v>0</v>
      </c>
      <c r="T264" s="40" t="s">
        <v>30</v>
      </c>
    </row>
    <row r="265" spans="1:20" ht="15" customHeight="1">
      <c r="A265" s="265"/>
      <c r="B265" s="228" t="s">
        <v>83</v>
      </c>
      <c r="C265" s="308"/>
      <c r="D265" s="308"/>
      <c r="E265" s="229"/>
      <c r="F265" s="28"/>
      <c r="G265" s="29" t="s">
        <v>46</v>
      </c>
      <c r="H265" s="32" t="str">
        <f t="shared" si="42"/>
        <v/>
      </c>
      <c r="I265" s="28"/>
      <c r="J265" s="29" t="s">
        <v>46</v>
      </c>
      <c r="K265" s="32" t="str">
        <f t="shared" si="46"/>
        <v/>
      </c>
      <c r="L265" s="32" t="str">
        <f t="shared" ref="L265:L270" si="48">IF(F265="",IF(I265="","",-(I265*P265)),(F265-I265)*P265)</f>
        <v/>
      </c>
      <c r="M265" s="33" t="str">
        <f t="shared" si="45"/>
        <v/>
      </c>
      <c r="N265" s="34"/>
      <c r="O265" s="35" t="str">
        <f>IF(P265=$X$51,"","○")</f>
        <v/>
      </c>
      <c r="P265" s="36">
        <v>21.2</v>
      </c>
      <c r="Q265" s="37" t="s">
        <v>47</v>
      </c>
      <c r="R265" s="38"/>
      <c r="S265" s="88">
        <v>0</v>
      </c>
      <c r="T265" s="40" t="s">
        <v>30</v>
      </c>
    </row>
    <row r="266" spans="1:20" ht="15" customHeight="1">
      <c r="A266" s="265"/>
      <c r="B266" s="228" t="s">
        <v>84</v>
      </c>
      <c r="C266" s="308"/>
      <c r="D266" s="308"/>
      <c r="E266" s="229"/>
      <c r="F266" s="28"/>
      <c r="G266" s="29" t="s">
        <v>39</v>
      </c>
      <c r="H266" s="32" t="str">
        <f t="shared" si="42"/>
        <v/>
      </c>
      <c r="I266" s="28"/>
      <c r="J266" s="29" t="s">
        <v>39</v>
      </c>
      <c r="K266" s="32" t="str">
        <f t="shared" si="46"/>
        <v/>
      </c>
      <c r="L266" s="32" t="str">
        <f t="shared" si="48"/>
        <v/>
      </c>
      <c r="M266" s="33" t="str">
        <f t="shared" si="45"/>
        <v/>
      </c>
      <c r="N266" s="34"/>
      <c r="O266" s="35" t="str">
        <f>IF(P266=$X$52,"","○")</f>
        <v/>
      </c>
      <c r="P266" s="36">
        <v>13.2</v>
      </c>
      <c r="Q266" s="37" t="s">
        <v>40</v>
      </c>
      <c r="R266" s="38"/>
      <c r="S266" s="88">
        <v>0</v>
      </c>
      <c r="T266" s="40" t="s">
        <v>30</v>
      </c>
    </row>
    <row r="267" spans="1:20" ht="15" customHeight="1">
      <c r="A267" s="265"/>
      <c r="B267" s="228" t="s">
        <v>85</v>
      </c>
      <c r="C267" s="308"/>
      <c r="D267" s="308"/>
      <c r="E267" s="229"/>
      <c r="F267" s="28"/>
      <c r="G267" s="29" t="s">
        <v>39</v>
      </c>
      <c r="H267" s="32" t="str">
        <f t="shared" si="42"/>
        <v/>
      </c>
      <c r="I267" s="28"/>
      <c r="J267" s="29" t="s">
        <v>39</v>
      </c>
      <c r="K267" s="32" t="str">
        <f t="shared" si="46"/>
        <v/>
      </c>
      <c r="L267" s="32" t="str">
        <f t="shared" si="48"/>
        <v/>
      </c>
      <c r="M267" s="33" t="str">
        <f t="shared" si="45"/>
        <v/>
      </c>
      <c r="N267" s="34"/>
      <c r="O267" s="35" t="str">
        <f>IF(P267=$X$53,"","○")</f>
        <v/>
      </c>
      <c r="P267" s="45">
        <v>18</v>
      </c>
      <c r="Q267" s="37" t="s">
        <v>40</v>
      </c>
      <c r="R267" s="38" t="str">
        <f>IF(S267=$Z$53,"","○")</f>
        <v/>
      </c>
      <c r="S267" s="90">
        <v>1.6199999999999999E-2</v>
      </c>
      <c r="T267" s="40" t="s">
        <v>30</v>
      </c>
    </row>
    <row r="268" spans="1:20" ht="15" customHeight="1">
      <c r="A268" s="265"/>
      <c r="B268" s="228" t="s">
        <v>86</v>
      </c>
      <c r="C268" s="308"/>
      <c r="D268" s="308"/>
      <c r="E268" s="229"/>
      <c r="F268" s="28"/>
      <c r="G268" s="29" t="s">
        <v>39</v>
      </c>
      <c r="H268" s="32" t="str">
        <f t="shared" si="42"/>
        <v/>
      </c>
      <c r="I268" s="28"/>
      <c r="J268" s="29" t="s">
        <v>39</v>
      </c>
      <c r="K268" s="32" t="str">
        <f t="shared" si="46"/>
        <v/>
      </c>
      <c r="L268" s="32" t="str">
        <f t="shared" si="48"/>
        <v/>
      </c>
      <c r="M268" s="33" t="str">
        <f t="shared" si="45"/>
        <v/>
      </c>
      <c r="N268" s="34"/>
      <c r="O268" s="35" t="str">
        <f>IF(P268=$X$54,"","○")</f>
        <v/>
      </c>
      <c r="P268" s="36">
        <v>26.9</v>
      </c>
      <c r="Q268" s="37" t="s">
        <v>40</v>
      </c>
      <c r="R268" s="38" t="str">
        <f>IF(S268=$Z$54,"","○")</f>
        <v/>
      </c>
      <c r="S268" s="90">
        <v>1.66E-2</v>
      </c>
      <c r="T268" s="40" t="s">
        <v>30</v>
      </c>
    </row>
    <row r="269" spans="1:20" ht="15" customHeight="1">
      <c r="A269" s="265"/>
      <c r="B269" s="228" t="s">
        <v>87</v>
      </c>
      <c r="C269" s="308"/>
      <c r="D269" s="308"/>
      <c r="E269" s="229"/>
      <c r="F269" s="28"/>
      <c r="G269" s="29" t="s">
        <v>39</v>
      </c>
      <c r="H269" s="32" t="str">
        <f t="shared" si="42"/>
        <v/>
      </c>
      <c r="I269" s="28"/>
      <c r="J269" s="29" t="s">
        <v>39</v>
      </c>
      <c r="K269" s="32" t="str">
        <f t="shared" si="46"/>
        <v/>
      </c>
      <c r="L269" s="32" t="str">
        <f t="shared" si="48"/>
        <v/>
      </c>
      <c r="M269" s="33" t="str">
        <f t="shared" si="45"/>
        <v/>
      </c>
      <c r="N269" s="34"/>
      <c r="O269" s="35" t="str">
        <f>IF(P269=$X$55,"","○")</f>
        <v/>
      </c>
      <c r="P269" s="36">
        <v>33.200000000000003</v>
      </c>
      <c r="Q269" s="37" t="s">
        <v>40</v>
      </c>
      <c r="R269" s="38" t="str">
        <f>IF(S269=$Z$55,"","○")</f>
        <v/>
      </c>
      <c r="S269" s="90">
        <v>1.35E-2</v>
      </c>
      <c r="T269" s="40" t="s">
        <v>30</v>
      </c>
    </row>
    <row r="270" spans="1:20" ht="15" customHeight="1">
      <c r="A270" s="265"/>
      <c r="B270" s="315" t="s">
        <v>88</v>
      </c>
      <c r="C270" s="316"/>
      <c r="D270" s="316"/>
      <c r="E270" s="317"/>
      <c r="F270" s="28"/>
      <c r="G270" s="29" t="s">
        <v>39</v>
      </c>
      <c r="H270" s="32" t="str">
        <f t="shared" si="42"/>
        <v/>
      </c>
      <c r="I270" s="28"/>
      <c r="J270" s="29" t="s">
        <v>39</v>
      </c>
      <c r="K270" s="32" t="str">
        <f t="shared" si="46"/>
        <v/>
      </c>
      <c r="L270" s="32" t="str">
        <f t="shared" si="48"/>
        <v/>
      </c>
      <c r="M270" s="33" t="str">
        <f t="shared" si="45"/>
        <v/>
      </c>
      <c r="N270" s="34"/>
      <c r="O270" s="35" t="str">
        <f>IF(P270=$X$56,"","○")</f>
        <v/>
      </c>
      <c r="P270" s="36">
        <v>29.3</v>
      </c>
      <c r="Q270" s="37" t="s">
        <v>40</v>
      </c>
      <c r="R270" s="38" t="str">
        <f>IF(S270=$Z$56,"","○")</f>
        <v/>
      </c>
      <c r="S270" s="90">
        <v>2.5700000000000001E-2</v>
      </c>
      <c r="T270" s="40" t="s">
        <v>27</v>
      </c>
    </row>
    <row r="271" spans="1:20" ht="15" customHeight="1">
      <c r="A271" s="265"/>
      <c r="B271" s="315" t="s">
        <v>89</v>
      </c>
      <c r="C271" s="316"/>
      <c r="D271" s="316"/>
      <c r="E271" s="317"/>
      <c r="F271" s="28"/>
      <c r="G271" s="29" t="s">
        <v>39</v>
      </c>
      <c r="H271" s="32" t="str">
        <f t="shared" si="42"/>
        <v/>
      </c>
      <c r="I271" s="28"/>
      <c r="J271" s="29" t="s">
        <v>39</v>
      </c>
      <c r="K271" s="32" t="str">
        <f t="shared" si="46"/>
        <v/>
      </c>
      <c r="L271" s="32" t="str">
        <f>IF(F271="",IF(I271="","",-(I271*P271)),(F271-I271)*P271)</f>
        <v/>
      </c>
      <c r="M271" s="33" t="str">
        <f t="shared" si="45"/>
        <v/>
      </c>
      <c r="N271" s="34"/>
      <c r="O271" s="35" t="str">
        <f>IF(P271=$X$57,"","○")</f>
        <v/>
      </c>
      <c r="P271" s="36">
        <v>29.3</v>
      </c>
      <c r="Q271" s="37" t="s">
        <v>40</v>
      </c>
      <c r="R271" s="38" t="str">
        <f>IF(S271=$Z$57,"","○")</f>
        <v/>
      </c>
      <c r="S271" s="90">
        <v>2.3900000000000001E-2</v>
      </c>
      <c r="T271" s="40" t="s">
        <v>27</v>
      </c>
    </row>
    <row r="272" spans="1:20" ht="15" customHeight="1">
      <c r="A272" s="265"/>
      <c r="B272" s="228" t="s">
        <v>90</v>
      </c>
      <c r="C272" s="308"/>
      <c r="D272" s="308"/>
      <c r="E272" s="229"/>
      <c r="F272" s="28"/>
      <c r="G272" s="29" t="s">
        <v>25</v>
      </c>
      <c r="H272" s="32" t="str">
        <f t="shared" si="42"/>
        <v/>
      </c>
      <c r="I272" s="28"/>
      <c r="J272" s="29" t="s">
        <v>25</v>
      </c>
      <c r="K272" s="32" t="str">
        <f t="shared" si="46"/>
        <v/>
      </c>
      <c r="L272" s="32" t="str">
        <f t="shared" ref="L272" si="49">IF(F272="",IF(I272="","",-(I272*P272)),(F272-I272)*P272)</f>
        <v/>
      </c>
      <c r="M272" s="33" t="str">
        <f>IF(L272="","",L272*S272*44/12)</f>
        <v/>
      </c>
      <c r="N272" s="34"/>
      <c r="O272" s="35" t="str">
        <f>IF(P272=$X$58,"","○")</f>
        <v/>
      </c>
      <c r="P272" s="36">
        <v>40.200000000000003</v>
      </c>
      <c r="Q272" s="37" t="s">
        <v>26</v>
      </c>
      <c r="R272" s="38" t="str">
        <f>IF(S272=$Z$58,"","○")</f>
        <v/>
      </c>
      <c r="S272" s="90">
        <v>1.7899999999999999E-2</v>
      </c>
      <c r="T272" s="40" t="s">
        <v>30</v>
      </c>
    </row>
    <row r="273" spans="1:23" ht="15" customHeight="1">
      <c r="A273" s="265"/>
      <c r="B273" s="228" t="s">
        <v>91</v>
      </c>
      <c r="C273" s="308"/>
      <c r="D273" s="308"/>
      <c r="E273" s="229"/>
      <c r="F273" s="28"/>
      <c r="G273" s="29" t="s">
        <v>46</v>
      </c>
      <c r="H273" s="32" t="str">
        <f t="shared" si="42"/>
        <v/>
      </c>
      <c r="I273" s="28"/>
      <c r="J273" s="29" t="s">
        <v>46</v>
      </c>
      <c r="K273" s="32" t="str">
        <f t="shared" si="46"/>
        <v/>
      </c>
      <c r="L273" s="32" t="str">
        <f>IF(F273="",IF(I273="","",-(I273*P273)),(F273-I273)*P273)</f>
        <v/>
      </c>
      <c r="M273" s="33" t="str">
        <f t="shared" ref="M273" si="50">IF(L273="","",L273*S273*44/12)</f>
        <v/>
      </c>
      <c r="N273" s="34"/>
      <c r="O273" s="35" t="str">
        <f>IF(P273=$X$59,"","○")</f>
        <v/>
      </c>
      <c r="P273" s="36">
        <v>21.2</v>
      </c>
      <c r="Q273" s="37" t="s">
        <v>47</v>
      </c>
      <c r="R273" s="38"/>
      <c r="S273" s="88">
        <v>0</v>
      </c>
      <c r="T273" s="40" t="s">
        <v>30</v>
      </c>
    </row>
    <row r="274" spans="1:23" ht="15" customHeight="1">
      <c r="A274" s="265"/>
      <c r="B274" s="228" t="s">
        <v>92</v>
      </c>
      <c r="C274" s="308"/>
      <c r="D274" s="308"/>
      <c r="E274" s="229"/>
      <c r="F274" s="28"/>
      <c r="G274" s="29" t="s">
        <v>39</v>
      </c>
      <c r="H274" s="32" t="str">
        <f t="shared" si="42"/>
        <v/>
      </c>
      <c r="I274" s="28"/>
      <c r="J274" s="29" t="s">
        <v>39</v>
      </c>
      <c r="K274" s="32" t="str">
        <f t="shared" si="46"/>
        <v/>
      </c>
      <c r="L274" s="32" t="str">
        <f t="shared" ref="L274:L278" si="51">IF(F274="",IF(I274="","",-(I274*P274)),(F274-I274)*P274)</f>
        <v/>
      </c>
      <c r="M274" s="33" t="str">
        <f>IF(L274="","",L274*S274*44/12)</f>
        <v/>
      </c>
      <c r="N274" s="34"/>
      <c r="O274" s="35" t="str">
        <f>IF(P274=$X$60,"","○")</f>
        <v/>
      </c>
      <c r="P274" s="36">
        <v>17.100000000000001</v>
      </c>
      <c r="Q274" s="37" t="s">
        <v>40</v>
      </c>
      <c r="R274" s="38"/>
      <c r="S274" s="88">
        <v>0</v>
      </c>
      <c r="T274" s="40" t="s">
        <v>30</v>
      </c>
    </row>
    <row r="275" spans="1:23" ht="15" customHeight="1">
      <c r="A275" s="265"/>
      <c r="B275" s="228" t="s">
        <v>93</v>
      </c>
      <c r="C275" s="308"/>
      <c r="D275" s="308"/>
      <c r="E275" s="229"/>
      <c r="F275" s="28"/>
      <c r="G275" s="29" t="s">
        <v>39</v>
      </c>
      <c r="H275" s="32" t="str">
        <f t="shared" si="42"/>
        <v/>
      </c>
      <c r="I275" s="28"/>
      <c r="J275" s="29" t="s">
        <v>39</v>
      </c>
      <c r="K275" s="32" t="str">
        <f t="shared" si="46"/>
        <v/>
      </c>
      <c r="L275" s="32" t="str">
        <f t="shared" si="51"/>
        <v/>
      </c>
      <c r="M275" s="33" t="str">
        <f t="shared" ref="M275" si="52">IF(L275="","",L275*S275*44/12)</f>
        <v/>
      </c>
      <c r="N275" s="34"/>
      <c r="O275" s="35" t="str">
        <f>IF(P275=$X$61,"","○")</f>
        <v/>
      </c>
      <c r="P275" s="45">
        <v>142</v>
      </c>
      <c r="Q275" s="37" t="s">
        <v>40</v>
      </c>
      <c r="R275" s="38"/>
      <c r="S275" s="88">
        <v>0</v>
      </c>
      <c r="T275" s="40" t="s">
        <v>30</v>
      </c>
    </row>
    <row r="276" spans="1:23" ht="15" customHeight="1" thickBot="1">
      <c r="A276" s="265"/>
      <c r="B276" s="228" t="s">
        <v>94</v>
      </c>
      <c r="C276" s="308"/>
      <c r="D276" s="308"/>
      <c r="E276" s="229"/>
      <c r="F276" s="28"/>
      <c r="G276" s="29" t="s">
        <v>39</v>
      </c>
      <c r="H276" s="32" t="str">
        <f t="shared" si="42"/>
        <v/>
      </c>
      <c r="I276" s="28"/>
      <c r="J276" s="29" t="s">
        <v>39</v>
      </c>
      <c r="K276" s="32" t="str">
        <f t="shared" si="46"/>
        <v/>
      </c>
      <c r="L276" s="32" t="str">
        <f t="shared" si="51"/>
        <v/>
      </c>
      <c r="M276" s="33" t="str">
        <f>IF(L276="","",L276*S276*44/12)</f>
        <v/>
      </c>
      <c r="N276" s="34"/>
      <c r="O276" s="35" t="str">
        <f>IF(P276=$X$62,"","○")</f>
        <v/>
      </c>
      <c r="P276" s="52">
        <v>22.5</v>
      </c>
      <c r="Q276" s="91" t="s">
        <v>40</v>
      </c>
      <c r="R276" s="38"/>
      <c r="S276" s="92">
        <v>0</v>
      </c>
      <c r="T276" s="93" t="s">
        <v>30</v>
      </c>
    </row>
    <row r="277" spans="1:23" ht="15" customHeight="1">
      <c r="A277" s="265"/>
      <c r="B277" s="309" t="s">
        <v>95</v>
      </c>
      <c r="C277" s="310"/>
      <c r="D277" s="313"/>
      <c r="E277" s="314"/>
      <c r="F277" s="28"/>
      <c r="G277" s="58"/>
      <c r="H277" s="32" t="str">
        <f t="shared" si="42"/>
        <v/>
      </c>
      <c r="I277" s="28"/>
      <c r="J277" s="58"/>
      <c r="K277" s="32" t="str">
        <f t="shared" si="46"/>
        <v/>
      </c>
      <c r="L277" s="32" t="str">
        <f t="shared" si="51"/>
        <v/>
      </c>
      <c r="M277" s="33" t="str">
        <f t="shared" ref="M277:M278" si="53">IF(L277="","",L277*S277*44/12)</f>
        <v/>
      </c>
      <c r="N277" s="94"/>
      <c r="O277" s="95"/>
      <c r="P277" s="60"/>
      <c r="Q277" s="96"/>
      <c r="R277" s="62"/>
      <c r="S277" s="60"/>
      <c r="T277" s="96"/>
      <c r="W277" s="56"/>
    </row>
    <row r="278" spans="1:23" ht="15" customHeight="1" thickBot="1">
      <c r="A278" s="265"/>
      <c r="B278" s="311"/>
      <c r="C278" s="312"/>
      <c r="D278" s="313"/>
      <c r="E278" s="314"/>
      <c r="F278" s="28"/>
      <c r="G278" s="58"/>
      <c r="H278" s="32" t="str">
        <f t="shared" si="42"/>
        <v/>
      </c>
      <c r="I278" s="28"/>
      <c r="J278" s="58"/>
      <c r="K278" s="32" t="str">
        <f t="shared" si="46"/>
        <v/>
      </c>
      <c r="L278" s="32" t="str">
        <f t="shared" si="51"/>
        <v/>
      </c>
      <c r="M278" s="33" t="str">
        <f t="shared" si="53"/>
        <v/>
      </c>
      <c r="N278" s="94"/>
      <c r="O278" s="97"/>
      <c r="P278" s="67"/>
      <c r="Q278" s="98"/>
      <c r="R278" s="65"/>
      <c r="S278" s="67"/>
      <c r="T278" s="98"/>
      <c r="W278" s="56"/>
    </row>
    <row r="279" spans="1:23">
      <c r="A279" s="99"/>
      <c r="B279" s="303" t="s">
        <v>96</v>
      </c>
      <c r="C279" s="304"/>
      <c r="D279" s="304"/>
      <c r="E279" s="304"/>
      <c r="F279" s="304"/>
      <c r="G279" s="304"/>
      <c r="H279" s="304"/>
      <c r="I279" s="304"/>
      <c r="J279" s="304"/>
      <c r="K279" s="304"/>
      <c r="L279" s="305"/>
      <c r="M279" s="71" t="str">
        <f>IF(SUM(M260:M278)=0,"",SUM(M260:M278))</f>
        <v/>
      </c>
      <c r="N279" s="34"/>
      <c r="O279" s="16" t="s">
        <v>151</v>
      </c>
      <c r="P279" s="100"/>
      <c r="Q279" s="73"/>
      <c r="R279" s="65"/>
      <c r="S279" s="100"/>
      <c r="T279" s="73"/>
      <c r="W279" s="56"/>
    </row>
    <row r="280" spans="1:23">
      <c r="A280" s="251" t="s">
        <v>4</v>
      </c>
      <c r="B280" s="251"/>
      <c r="C280" s="251"/>
      <c r="D280" s="251"/>
      <c r="E280" s="251"/>
      <c r="F280" s="252" t="s">
        <v>5</v>
      </c>
      <c r="G280" s="253"/>
      <c r="H280" s="298"/>
      <c r="I280" s="252" t="s">
        <v>6</v>
      </c>
      <c r="J280" s="253"/>
      <c r="K280" s="298"/>
      <c r="L280" s="281" t="s">
        <v>69</v>
      </c>
      <c r="M280" s="279" t="s">
        <v>8</v>
      </c>
      <c r="N280" s="94"/>
      <c r="O280" s="16" t="s">
        <v>152</v>
      </c>
      <c r="P280" s="100"/>
      <c r="R280" s="65"/>
      <c r="S280" s="100"/>
      <c r="T280" s="73"/>
      <c r="W280" s="56"/>
    </row>
    <row r="281" spans="1:23">
      <c r="A281" s="251"/>
      <c r="B281" s="251"/>
      <c r="C281" s="251"/>
      <c r="D281" s="251"/>
      <c r="E281" s="251"/>
      <c r="F281" s="23" t="s">
        <v>12</v>
      </c>
      <c r="G281" s="281" t="s">
        <v>13</v>
      </c>
      <c r="H281" s="306"/>
      <c r="I281" s="26" t="s">
        <v>12</v>
      </c>
      <c r="J281" s="282" t="s">
        <v>13</v>
      </c>
      <c r="K281" s="306"/>
      <c r="L281" s="282"/>
      <c r="M281" s="280"/>
      <c r="N281" s="94"/>
      <c r="O281" s="97"/>
      <c r="P281" s="100"/>
      <c r="Q281" s="101"/>
      <c r="R281" s="65"/>
      <c r="S281" s="100"/>
      <c r="T281" s="73"/>
      <c r="W281" s="56"/>
    </row>
    <row r="282" spans="1:23">
      <c r="A282" s="251"/>
      <c r="B282" s="251"/>
      <c r="C282" s="251"/>
      <c r="D282" s="251"/>
      <c r="E282" s="251"/>
      <c r="F282" s="25" t="s">
        <v>16</v>
      </c>
      <c r="G282" s="299"/>
      <c r="H282" s="307"/>
      <c r="I282" s="102" t="s">
        <v>97</v>
      </c>
      <c r="J282" s="299"/>
      <c r="K282" s="307"/>
      <c r="L282" s="25" t="s">
        <v>98</v>
      </c>
      <c r="M282" s="26" t="s">
        <v>21</v>
      </c>
      <c r="N282" s="94"/>
      <c r="O282" s="77" t="s">
        <v>153</v>
      </c>
      <c r="P282" s="100"/>
      <c r="Q282" s="15"/>
      <c r="R282" s="83"/>
      <c r="S282" s="188"/>
      <c r="T282" s="85"/>
      <c r="W282" s="56"/>
    </row>
    <row r="283" spans="1:23" ht="17" thickBot="1">
      <c r="A283" s="281" t="s">
        <v>99</v>
      </c>
      <c r="B283" s="300" t="s">
        <v>100</v>
      </c>
      <c r="C283" s="284" t="s">
        <v>101</v>
      </c>
      <c r="D283" s="285"/>
      <c r="E283" s="286"/>
      <c r="F283" s="28"/>
      <c r="G283" s="29" t="s">
        <v>103</v>
      </c>
      <c r="H283" s="103"/>
      <c r="I283" s="28"/>
      <c r="J283" s="29" t="s">
        <v>103</v>
      </c>
      <c r="K283" s="104"/>
      <c r="L283" s="30" t="str">
        <f>IF(F283="",IF(I283="","",F283-I283),F283-I283)</f>
        <v/>
      </c>
      <c r="M283" s="71" t="str">
        <f t="shared" ref="M283" si="54">IF(L283="","",L283*S283)</f>
        <v/>
      </c>
      <c r="N283" s="34"/>
      <c r="O283" s="56"/>
      <c r="P283" s="70"/>
      <c r="Q283" s="105"/>
      <c r="R283" s="106" t="str">
        <f>IF(S283=$Z$69,"","○")</f>
        <v/>
      </c>
      <c r="S283" s="107">
        <v>6.54E-2</v>
      </c>
      <c r="T283" s="40" t="s">
        <v>104</v>
      </c>
    </row>
    <row r="284" spans="1:23" ht="17" thickTop="1">
      <c r="A284" s="282"/>
      <c r="B284" s="301"/>
      <c r="C284" s="222" t="s">
        <v>106</v>
      </c>
      <c r="D284" s="223"/>
      <c r="E284" s="224"/>
      <c r="F284" s="28"/>
      <c r="G284" s="29" t="s">
        <v>103</v>
      </c>
      <c r="H284" s="103"/>
      <c r="I284" s="28"/>
      <c r="J284" s="29" t="s">
        <v>103</v>
      </c>
      <c r="K284" s="104"/>
      <c r="L284" s="30" t="str">
        <f>IF(F284="",IF(I284="","",F284-I284),F284-I284)</f>
        <v/>
      </c>
      <c r="M284" s="71" t="str">
        <f>IF(L284="","",L284*S284)</f>
        <v/>
      </c>
      <c r="N284" s="34"/>
      <c r="O284" s="56"/>
      <c r="P284" s="70"/>
      <c r="Q284" s="105"/>
      <c r="R284" s="109"/>
      <c r="S284" s="110"/>
      <c r="T284" s="111" t="s">
        <v>104</v>
      </c>
    </row>
    <row r="285" spans="1:23">
      <c r="A285" s="282"/>
      <c r="B285" s="301"/>
      <c r="C285" s="284" t="s">
        <v>107</v>
      </c>
      <c r="D285" s="285"/>
      <c r="E285" s="286"/>
      <c r="F285" s="28"/>
      <c r="G285" s="29" t="s">
        <v>103</v>
      </c>
      <c r="H285" s="103"/>
      <c r="I285" s="28"/>
      <c r="J285" s="29" t="s">
        <v>103</v>
      </c>
      <c r="K285" s="104"/>
      <c r="L285" s="30" t="str">
        <f t="shared" ref="L285:L287" si="55">IF(F285="",IF(I285="","",F285-I285),F285-I285)</f>
        <v/>
      </c>
      <c r="M285" s="71" t="str">
        <f t="shared" ref="M285:M287" si="56">IF(L285="","",L285*S285)</f>
        <v/>
      </c>
      <c r="N285" s="34"/>
      <c r="O285" s="56"/>
      <c r="P285" s="70"/>
      <c r="Q285" s="105"/>
      <c r="R285" s="109"/>
      <c r="S285" s="113"/>
      <c r="T285" s="111" t="s">
        <v>104</v>
      </c>
    </row>
    <row r="286" spans="1:23">
      <c r="A286" s="282"/>
      <c r="B286" s="301"/>
      <c r="C286" s="284" t="s">
        <v>108</v>
      </c>
      <c r="D286" s="285"/>
      <c r="E286" s="286"/>
      <c r="F286" s="28"/>
      <c r="G286" s="29" t="s">
        <v>103</v>
      </c>
      <c r="H286" s="103"/>
      <c r="I286" s="28"/>
      <c r="J286" s="29" t="s">
        <v>103</v>
      </c>
      <c r="K286" s="104"/>
      <c r="L286" s="30" t="str">
        <f t="shared" si="55"/>
        <v/>
      </c>
      <c r="M286" s="71" t="str">
        <f t="shared" si="56"/>
        <v/>
      </c>
      <c r="N286" s="34"/>
      <c r="O286" s="56"/>
      <c r="P286" s="70"/>
      <c r="Q286" s="105"/>
      <c r="R286" s="109"/>
      <c r="S286" s="113"/>
      <c r="T286" s="111" t="s">
        <v>104</v>
      </c>
    </row>
    <row r="287" spans="1:23" ht="17" thickBot="1">
      <c r="A287" s="282"/>
      <c r="B287" s="302"/>
      <c r="C287" s="284" t="s">
        <v>109</v>
      </c>
      <c r="D287" s="286"/>
      <c r="E287" s="173"/>
      <c r="F287" s="28"/>
      <c r="G287" s="29" t="s">
        <v>103</v>
      </c>
      <c r="H287" s="103"/>
      <c r="I287" s="28"/>
      <c r="J287" s="29" t="s">
        <v>103</v>
      </c>
      <c r="K287" s="104"/>
      <c r="L287" s="30" t="str">
        <f t="shared" si="55"/>
        <v/>
      </c>
      <c r="M287" s="71" t="str">
        <f t="shared" si="56"/>
        <v/>
      </c>
      <c r="N287" s="34"/>
      <c r="O287" s="56"/>
      <c r="P287" s="70"/>
      <c r="Q287" s="105"/>
      <c r="R287" s="109"/>
      <c r="S287" s="115"/>
      <c r="T287" s="111" t="s">
        <v>104</v>
      </c>
    </row>
    <row r="288" spans="1:23" ht="17" thickTop="1">
      <c r="A288" s="282"/>
      <c r="B288" s="300" t="s">
        <v>110</v>
      </c>
      <c r="C288" s="284" t="s">
        <v>111</v>
      </c>
      <c r="D288" s="285"/>
      <c r="E288" s="286"/>
      <c r="F288" s="28"/>
      <c r="G288" s="29" t="s">
        <v>103</v>
      </c>
      <c r="H288" s="103"/>
      <c r="I288" s="28"/>
      <c r="J288" s="29" t="s">
        <v>103</v>
      </c>
      <c r="K288" s="104"/>
      <c r="L288" s="79"/>
      <c r="M288" s="116"/>
      <c r="N288" s="34"/>
      <c r="O288" s="56"/>
      <c r="P288" s="70"/>
      <c r="Q288" s="105"/>
      <c r="R288" s="53"/>
      <c r="S288" s="117">
        <v>0</v>
      </c>
      <c r="T288" s="111" t="s">
        <v>104</v>
      </c>
    </row>
    <row r="289" spans="1:23">
      <c r="A289" s="282"/>
      <c r="B289" s="301"/>
      <c r="C289" s="284" t="s">
        <v>112</v>
      </c>
      <c r="D289" s="285"/>
      <c r="E289" s="286"/>
      <c r="F289" s="28"/>
      <c r="G289" s="29" t="s">
        <v>103</v>
      </c>
      <c r="H289" s="103"/>
      <c r="I289" s="28"/>
      <c r="J289" s="29" t="s">
        <v>103</v>
      </c>
      <c r="K289" s="104"/>
      <c r="L289" s="79"/>
      <c r="M289" s="116"/>
      <c r="N289" s="34"/>
      <c r="O289" s="56"/>
      <c r="P289" s="70"/>
      <c r="Q289" s="105"/>
      <c r="R289" s="106"/>
      <c r="S289" s="119">
        <v>0</v>
      </c>
      <c r="T289" s="111" t="s">
        <v>104</v>
      </c>
    </row>
    <row r="290" spans="1:23">
      <c r="A290" s="282"/>
      <c r="B290" s="301"/>
      <c r="C290" s="284" t="s">
        <v>113</v>
      </c>
      <c r="D290" s="285"/>
      <c r="E290" s="286"/>
      <c r="F290" s="28"/>
      <c r="G290" s="29" t="s">
        <v>103</v>
      </c>
      <c r="H290" s="103"/>
      <c r="I290" s="28"/>
      <c r="J290" s="29" t="s">
        <v>103</v>
      </c>
      <c r="K290" s="104"/>
      <c r="L290" s="79"/>
      <c r="M290" s="116"/>
      <c r="N290" s="34"/>
      <c r="O290" s="56"/>
      <c r="P290" s="70"/>
      <c r="Q290" s="105"/>
      <c r="R290" s="106"/>
      <c r="S290" s="119">
        <v>0</v>
      </c>
      <c r="T290" s="111" t="s">
        <v>104</v>
      </c>
    </row>
    <row r="291" spans="1:23">
      <c r="A291" s="282"/>
      <c r="B291" s="301"/>
      <c r="C291" s="284" t="s">
        <v>114</v>
      </c>
      <c r="D291" s="285"/>
      <c r="E291" s="286"/>
      <c r="F291" s="28"/>
      <c r="G291" s="29" t="s">
        <v>103</v>
      </c>
      <c r="H291" s="103"/>
      <c r="I291" s="28"/>
      <c r="J291" s="29" t="s">
        <v>103</v>
      </c>
      <c r="K291" s="104"/>
      <c r="L291" s="79"/>
      <c r="M291" s="116"/>
      <c r="N291" s="34"/>
      <c r="O291" s="56"/>
      <c r="P291" s="70"/>
      <c r="Q291" s="105"/>
      <c r="R291" s="106"/>
      <c r="S291" s="119">
        <v>0</v>
      </c>
      <c r="T291" s="111" t="s">
        <v>104</v>
      </c>
    </row>
    <row r="292" spans="1:23">
      <c r="A292" s="282"/>
      <c r="B292" s="302"/>
      <c r="C292" s="284" t="s">
        <v>115</v>
      </c>
      <c r="D292" s="286"/>
      <c r="E292" s="173"/>
      <c r="F292" s="28"/>
      <c r="G292" s="29" t="s">
        <v>103</v>
      </c>
      <c r="H292" s="103"/>
      <c r="I292" s="28"/>
      <c r="J292" s="29" t="s">
        <v>103</v>
      </c>
      <c r="K292" s="104"/>
      <c r="L292" s="79"/>
      <c r="M292" s="116"/>
      <c r="N292" s="34"/>
      <c r="O292" s="56"/>
      <c r="P292" s="70"/>
      <c r="Q292" s="105"/>
      <c r="R292" s="106"/>
      <c r="S292" s="120"/>
      <c r="T292" s="111" t="s">
        <v>104</v>
      </c>
    </row>
    <row r="293" spans="1:23">
      <c r="A293" s="299"/>
      <c r="B293" s="251" t="s">
        <v>116</v>
      </c>
      <c r="C293" s="251"/>
      <c r="D293" s="251"/>
      <c r="E293" s="251"/>
      <c r="F293" s="251"/>
      <c r="G293" s="251"/>
      <c r="H293" s="251"/>
      <c r="I293" s="251"/>
      <c r="J293" s="251"/>
      <c r="K293" s="251"/>
      <c r="L293" s="251"/>
      <c r="M293" s="71" t="str">
        <f>IF(SUM(M283:M292)=0,"",SUM(M283:M292))</f>
        <v/>
      </c>
      <c r="N293" s="34"/>
      <c r="O293" s="56"/>
      <c r="P293" s="70"/>
      <c r="Q293" s="105"/>
      <c r="R293" s="65"/>
      <c r="S293" s="121"/>
      <c r="T293" s="122"/>
    </row>
    <row r="294" spans="1:23">
      <c r="A294" s="289" t="s">
        <v>4</v>
      </c>
      <c r="B294" s="290"/>
      <c r="C294" s="290"/>
      <c r="D294" s="290"/>
      <c r="E294" s="291"/>
      <c r="F294" s="252" t="s">
        <v>5</v>
      </c>
      <c r="G294" s="253"/>
      <c r="H294" s="298"/>
      <c r="I294" s="252" t="s">
        <v>6</v>
      </c>
      <c r="J294" s="253"/>
      <c r="K294" s="298"/>
      <c r="L294" s="281" t="s">
        <v>117</v>
      </c>
      <c r="M294" s="279" t="s">
        <v>8</v>
      </c>
      <c r="N294" s="34"/>
      <c r="O294" s="56"/>
      <c r="P294" s="70"/>
      <c r="Q294" s="105"/>
      <c r="R294" s="65"/>
      <c r="S294" s="121"/>
      <c r="T294" s="73"/>
    </row>
    <row r="295" spans="1:23">
      <c r="A295" s="292"/>
      <c r="B295" s="293"/>
      <c r="C295" s="293"/>
      <c r="D295" s="293"/>
      <c r="E295" s="294"/>
      <c r="F295" s="281" t="s">
        <v>12</v>
      </c>
      <c r="G295" s="251" t="s">
        <v>13</v>
      </c>
      <c r="H295" s="283"/>
      <c r="I295" s="281" t="s">
        <v>12</v>
      </c>
      <c r="J295" s="251" t="s">
        <v>13</v>
      </c>
      <c r="K295" s="283"/>
      <c r="L295" s="282"/>
      <c r="M295" s="280"/>
      <c r="N295" s="123"/>
      <c r="O295" s="56" t="s">
        <v>154</v>
      </c>
      <c r="P295" s="70"/>
      <c r="Q295" s="124"/>
      <c r="R295" s="124"/>
      <c r="S295" s="70"/>
      <c r="T295" s="73"/>
    </row>
    <row r="296" spans="1:23">
      <c r="A296" s="292"/>
      <c r="B296" s="293"/>
      <c r="C296" s="293"/>
      <c r="D296" s="293"/>
      <c r="E296" s="294"/>
      <c r="F296" s="282"/>
      <c r="G296" s="251"/>
      <c r="H296" s="283"/>
      <c r="I296" s="282"/>
      <c r="J296" s="251"/>
      <c r="K296" s="283"/>
      <c r="L296" s="282"/>
      <c r="M296" s="280"/>
      <c r="N296" s="123"/>
      <c r="O296" s="260" t="s">
        <v>119</v>
      </c>
      <c r="P296" s="261" t="s">
        <v>120</v>
      </c>
      <c r="Q296" s="261"/>
      <c r="R296" s="263" t="s">
        <v>11</v>
      </c>
      <c r="S296" s="263"/>
      <c r="T296" s="126" t="s">
        <v>121</v>
      </c>
      <c r="U296" s="126" t="s">
        <v>122</v>
      </c>
      <c r="V296" s="127"/>
      <c r="W296" s="128"/>
    </row>
    <row r="297" spans="1:23" ht="17" thickBot="1">
      <c r="A297" s="295"/>
      <c r="B297" s="296"/>
      <c r="C297" s="296"/>
      <c r="D297" s="296"/>
      <c r="E297" s="297"/>
      <c r="F297" s="25" t="s">
        <v>16</v>
      </c>
      <c r="G297" s="251"/>
      <c r="H297" s="283"/>
      <c r="I297" s="102" t="s">
        <v>18</v>
      </c>
      <c r="J297" s="251"/>
      <c r="K297" s="283"/>
      <c r="L297" s="25" t="s">
        <v>123</v>
      </c>
      <c r="M297" s="26" t="s">
        <v>21</v>
      </c>
      <c r="N297" s="22"/>
      <c r="O297" s="260"/>
      <c r="P297" s="262"/>
      <c r="Q297" s="262"/>
      <c r="R297" s="262" t="s">
        <v>124</v>
      </c>
      <c r="S297" s="262"/>
      <c r="T297" s="129" t="s">
        <v>125</v>
      </c>
      <c r="U297" s="130" t="s">
        <v>126</v>
      </c>
      <c r="V297" s="127"/>
      <c r="W297" s="128"/>
    </row>
    <row r="298" spans="1:23" ht="18" customHeight="1" thickTop="1">
      <c r="A298" s="264" t="s">
        <v>127</v>
      </c>
      <c r="B298" s="267" t="s">
        <v>118</v>
      </c>
      <c r="C298" s="268"/>
      <c r="D298" s="268"/>
      <c r="E298" s="269"/>
      <c r="F298" s="276" t="str">
        <f>T302</f>
        <v/>
      </c>
      <c r="G298" s="204" t="s">
        <v>128</v>
      </c>
      <c r="H298" s="207"/>
      <c r="I298" s="207"/>
      <c r="J298" s="204" t="s">
        <v>128</v>
      </c>
      <c r="K298" s="207"/>
      <c r="L298" s="210" t="str">
        <f>IF(F298="","",F298)</f>
        <v/>
      </c>
      <c r="M298" s="213" t="str">
        <f>IF(U302=0,"",U302)</f>
        <v/>
      </c>
      <c r="N298" s="34"/>
      <c r="O298" s="131">
        <v>1</v>
      </c>
      <c r="P298" s="216"/>
      <c r="Q298" s="217"/>
      <c r="R298" s="218"/>
      <c r="S298" s="218"/>
      <c r="T298" s="132"/>
      <c r="U298" s="133" t="str">
        <f>IF($R298="","",$R298*10^3*T298)</f>
        <v/>
      </c>
      <c r="V298" s="134"/>
      <c r="W298" s="135"/>
    </row>
    <row r="299" spans="1:23" ht="17.5">
      <c r="A299" s="265"/>
      <c r="B299" s="270"/>
      <c r="C299" s="271"/>
      <c r="D299" s="271"/>
      <c r="E299" s="272"/>
      <c r="F299" s="277"/>
      <c r="G299" s="205"/>
      <c r="H299" s="208"/>
      <c r="I299" s="208"/>
      <c r="J299" s="205"/>
      <c r="K299" s="208"/>
      <c r="L299" s="211"/>
      <c r="M299" s="214"/>
      <c r="N299" s="34"/>
      <c r="O299" s="131">
        <v>2</v>
      </c>
      <c r="P299" s="219"/>
      <c r="Q299" s="220"/>
      <c r="R299" s="221"/>
      <c r="S299" s="221"/>
      <c r="T299" s="138"/>
      <c r="U299" s="133" t="str">
        <f>IF($R299="","",$R299*10^3*T299)</f>
        <v/>
      </c>
      <c r="V299" s="134"/>
      <c r="W299" s="135"/>
    </row>
    <row r="300" spans="1:23" ht="17.5">
      <c r="A300" s="265"/>
      <c r="B300" s="270"/>
      <c r="C300" s="271"/>
      <c r="D300" s="271"/>
      <c r="E300" s="272"/>
      <c r="F300" s="277"/>
      <c r="G300" s="205"/>
      <c r="H300" s="208"/>
      <c r="I300" s="208"/>
      <c r="J300" s="205"/>
      <c r="K300" s="208"/>
      <c r="L300" s="211"/>
      <c r="M300" s="214"/>
      <c r="N300" s="34"/>
      <c r="O300" s="131">
        <v>3</v>
      </c>
      <c r="P300" s="219"/>
      <c r="Q300" s="220"/>
      <c r="R300" s="221"/>
      <c r="S300" s="221"/>
      <c r="T300" s="138"/>
      <c r="U300" s="133" t="str">
        <f>IF($R300="","",$R300*10^3*T300)</f>
        <v/>
      </c>
      <c r="V300" s="134"/>
      <c r="W300" s="135"/>
    </row>
    <row r="301" spans="1:23" ht="18" thickBot="1">
      <c r="A301" s="265"/>
      <c r="B301" s="270"/>
      <c r="C301" s="271"/>
      <c r="D301" s="271"/>
      <c r="E301" s="272"/>
      <c r="F301" s="277"/>
      <c r="G301" s="205"/>
      <c r="H301" s="208"/>
      <c r="I301" s="208"/>
      <c r="J301" s="205"/>
      <c r="K301" s="208"/>
      <c r="L301" s="211"/>
      <c r="M301" s="214"/>
      <c r="N301" s="34"/>
      <c r="O301" s="131">
        <v>4</v>
      </c>
      <c r="P301" s="232"/>
      <c r="Q301" s="233"/>
      <c r="R301" s="234"/>
      <c r="S301" s="234"/>
      <c r="T301" s="139"/>
      <c r="U301" s="140" t="str">
        <f>IF($R301="","",$R301*10^3*T301)</f>
        <v/>
      </c>
      <c r="V301" s="134"/>
      <c r="W301" s="135"/>
    </row>
    <row r="302" spans="1:23" ht="17" thickTop="1">
      <c r="A302" s="265"/>
      <c r="B302" s="270"/>
      <c r="C302" s="271"/>
      <c r="D302" s="271"/>
      <c r="E302" s="272"/>
      <c r="F302" s="277"/>
      <c r="G302" s="205"/>
      <c r="H302" s="208"/>
      <c r="I302" s="208"/>
      <c r="J302" s="205"/>
      <c r="K302" s="208"/>
      <c r="L302" s="211"/>
      <c r="M302" s="214"/>
      <c r="N302" s="34"/>
      <c r="O302" s="141"/>
      <c r="P302" s="235" t="s">
        <v>129</v>
      </c>
      <c r="Q302" s="235"/>
      <c r="R302" s="236"/>
      <c r="S302" s="237"/>
      <c r="T302" s="142" t="str">
        <f>IF(T298="","",SUM(T298:T301))</f>
        <v/>
      </c>
      <c r="U302" s="143" t="str">
        <f>IF(U298="","",SUM(U298:U301))</f>
        <v/>
      </c>
      <c r="V302" s="134"/>
      <c r="W302" s="135"/>
    </row>
    <row r="303" spans="1:23">
      <c r="A303" s="265"/>
      <c r="B303" s="270"/>
      <c r="C303" s="271"/>
      <c r="D303" s="271"/>
      <c r="E303" s="272"/>
      <c r="F303" s="277"/>
      <c r="G303" s="205"/>
      <c r="H303" s="208"/>
      <c r="I303" s="208"/>
      <c r="J303" s="205"/>
      <c r="K303" s="208"/>
      <c r="L303" s="211"/>
      <c r="M303" s="214"/>
      <c r="N303" s="34"/>
      <c r="O303" s="238" t="s">
        <v>155</v>
      </c>
      <c r="P303" s="238"/>
      <c r="Q303" s="239"/>
      <c r="R303" s="242" t="s">
        <v>131</v>
      </c>
      <c r="S303" s="243"/>
      <c r="T303" s="144"/>
      <c r="U303" s="145"/>
      <c r="V303" s="135"/>
      <c r="W303" s="135"/>
    </row>
    <row r="304" spans="1:23" ht="17" thickBot="1">
      <c r="A304" s="265"/>
      <c r="B304" s="273"/>
      <c r="C304" s="274"/>
      <c r="D304" s="274"/>
      <c r="E304" s="275"/>
      <c r="F304" s="278"/>
      <c r="G304" s="206"/>
      <c r="H304" s="209"/>
      <c r="I304" s="209"/>
      <c r="J304" s="206"/>
      <c r="K304" s="209"/>
      <c r="L304" s="212"/>
      <c r="M304" s="215"/>
      <c r="N304" s="34"/>
      <c r="O304" s="240"/>
      <c r="P304" s="240"/>
      <c r="Q304" s="241"/>
      <c r="R304" s="202" t="s">
        <v>132</v>
      </c>
      <c r="S304" s="203"/>
      <c r="T304" s="146"/>
      <c r="U304" s="147"/>
      <c r="V304" s="135"/>
      <c r="W304" s="135"/>
    </row>
    <row r="305" spans="1:23" ht="20.5" customHeight="1" thickTop="1">
      <c r="A305" s="265"/>
      <c r="B305" s="255" t="s">
        <v>133</v>
      </c>
      <c r="C305" s="284" t="s">
        <v>134</v>
      </c>
      <c r="D305" s="285"/>
      <c r="E305" s="286"/>
      <c r="F305" s="148"/>
      <c r="G305" s="149" t="s">
        <v>128</v>
      </c>
      <c r="H305" s="150"/>
      <c r="I305" s="151"/>
      <c r="J305" s="149" t="s">
        <v>128</v>
      </c>
      <c r="K305" s="150"/>
      <c r="L305" s="152" t="str">
        <f>IF(F305="","",F305)</f>
        <v/>
      </c>
      <c r="M305" s="153" t="str">
        <f t="shared" ref="M305:M308" si="57">IF($L305="","",$L305*$R305*10^3)</f>
        <v/>
      </c>
      <c r="N305" s="34"/>
      <c r="O305" s="189" t="s">
        <v>156</v>
      </c>
      <c r="P305" s="190"/>
      <c r="Q305" s="191"/>
      <c r="R305" s="287"/>
      <c r="S305" s="288"/>
      <c r="T305" s="154"/>
      <c r="U305" s="147"/>
      <c r="V305" s="135"/>
      <c r="W305" s="135"/>
    </row>
    <row r="306" spans="1:23" ht="20.5" customHeight="1">
      <c r="A306" s="265"/>
      <c r="B306" s="256"/>
      <c r="C306" s="222" t="s">
        <v>135</v>
      </c>
      <c r="D306" s="223"/>
      <c r="E306" s="224"/>
      <c r="F306" s="148"/>
      <c r="G306" s="155" t="s">
        <v>128</v>
      </c>
      <c r="H306" s="156"/>
      <c r="I306" s="157"/>
      <c r="J306" s="155" t="s">
        <v>128</v>
      </c>
      <c r="K306" s="156"/>
      <c r="L306" s="158" t="str">
        <f>IF(F306="","",F306)</f>
        <v/>
      </c>
      <c r="M306" s="159" t="str">
        <f t="shared" si="57"/>
        <v/>
      </c>
      <c r="N306" s="34"/>
      <c r="O306" s="189" t="s">
        <v>157</v>
      </c>
      <c r="P306" s="190"/>
      <c r="Q306" s="191"/>
      <c r="R306" s="225"/>
      <c r="S306" s="226"/>
      <c r="T306" s="154"/>
      <c r="U306" s="147"/>
      <c r="V306" s="135"/>
      <c r="W306" s="135"/>
    </row>
    <row r="307" spans="1:23" ht="23.5" customHeight="1">
      <c r="A307" s="265"/>
      <c r="B307" s="256"/>
      <c r="C307" s="227" t="s">
        <v>137</v>
      </c>
      <c r="D307" s="227"/>
      <c r="E307" s="227"/>
      <c r="F307" s="28"/>
      <c r="G307" s="29" t="s">
        <v>128</v>
      </c>
      <c r="H307" s="103"/>
      <c r="I307" s="160"/>
      <c r="J307" s="29" t="s">
        <v>128</v>
      </c>
      <c r="K307" s="104"/>
      <c r="L307" s="30" t="str">
        <f>IF(F307="","",F307)</f>
        <v/>
      </c>
      <c r="M307" s="161" t="str">
        <f t="shared" si="57"/>
        <v/>
      </c>
      <c r="N307" s="34"/>
      <c r="O307" s="189" t="s">
        <v>158</v>
      </c>
      <c r="P307" s="192"/>
      <c r="Q307" s="193"/>
      <c r="R307" s="225"/>
      <c r="S307" s="226"/>
      <c r="T307" s="154"/>
      <c r="U307" s="135"/>
      <c r="V307" s="135"/>
      <c r="W307" s="135"/>
    </row>
    <row r="308" spans="1:23" ht="20.5" customHeight="1" thickBot="1">
      <c r="A308" s="265"/>
      <c r="B308" s="257"/>
      <c r="C308" s="228" t="s">
        <v>115</v>
      </c>
      <c r="D308" s="229"/>
      <c r="E308" s="162"/>
      <c r="F308" s="28"/>
      <c r="G308" s="29" t="s">
        <v>128</v>
      </c>
      <c r="H308" s="103"/>
      <c r="I308" s="160"/>
      <c r="J308" s="29" t="s">
        <v>128</v>
      </c>
      <c r="K308" s="104"/>
      <c r="L308" s="30" t="str">
        <f>IF(F308="","",F308)</f>
        <v/>
      </c>
      <c r="M308" s="161" t="str">
        <f t="shared" si="57"/>
        <v/>
      </c>
      <c r="N308" s="34"/>
      <c r="O308" s="189" t="s">
        <v>159</v>
      </c>
      <c r="P308" s="190"/>
      <c r="Q308" s="194"/>
      <c r="R308" s="230"/>
      <c r="S308" s="231"/>
      <c r="T308" s="154"/>
      <c r="U308" s="56"/>
      <c r="V308" s="135"/>
      <c r="W308" s="135"/>
    </row>
    <row r="309" spans="1:23" ht="20.5" customHeight="1" thickTop="1">
      <c r="A309" s="265"/>
      <c r="B309" s="255" t="s">
        <v>139</v>
      </c>
      <c r="C309" s="199" t="s">
        <v>140</v>
      </c>
      <c r="D309" s="199"/>
      <c r="E309" s="199"/>
      <c r="F309" s="31"/>
      <c r="G309" s="29" t="s">
        <v>128</v>
      </c>
      <c r="H309" s="103"/>
      <c r="I309" s="31"/>
      <c r="J309" s="29" t="s">
        <v>128</v>
      </c>
      <c r="K309" s="104"/>
      <c r="L309" s="163"/>
      <c r="M309" s="164"/>
      <c r="N309" s="34"/>
      <c r="O309" s="165" t="s">
        <v>140</v>
      </c>
      <c r="P309" s="166"/>
      <c r="Q309" s="167"/>
      <c r="R309" s="258">
        <v>0</v>
      </c>
      <c r="S309" s="259"/>
      <c r="T309" s="73"/>
      <c r="U309" s="56"/>
      <c r="V309" s="198"/>
      <c r="W309" s="198"/>
    </row>
    <row r="310" spans="1:23" ht="20.5" customHeight="1">
      <c r="A310" s="265"/>
      <c r="B310" s="256"/>
      <c r="C310" s="199" t="s">
        <v>141</v>
      </c>
      <c r="D310" s="199"/>
      <c r="E310" s="199"/>
      <c r="F310" s="31"/>
      <c r="G310" s="29" t="s">
        <v>128</v>
      </c>
      <c r="H310" s="103"/>
      <c r="I310" s="31"/>
      <c r="J310" s="29" t="s">
        <v>128</v>
      </c>
      <c r="K310" s="104"/>
      <c r="L310" s="163"/>
      <c r="M310" s="164"/>
      <c r="N310" s="34"/>
      <c r="O310" s="165" t="s">
        <v>141</v>
      </c>
      <c r="P310" s="166"/>
      <c r="Q310" s="167"/>
      <c r="R310" s="200">
        <v>0</v>
      </c>
      <c r="S310" s="201"/>
      <c r="T310" s="73"/>
      <c r="U310" s="56"/>
      <c r="V310" s="135"/>
      <c r="W310" s="135"/>
    </row>
    <row r="311" spans="1:23" ht="20.5" customHeight="1">
      <c r="A311" s="265"/>
      <c r="B311" s="256"/>
      <c r="C311" s="199" t="s">
        <v>111</v>
      </c>
      <c r="D311" s="199"/>
      <c r="E311" s="199"/>
      <c r="F311" s="31"/>
      <c r="G311" s="29" t="s">
        <v>128</v>
      </c>
      <c r="H311" s="103"/>
      <c r="I311" s="31"/>
      <c r="J311" s="29" t="s">
        <v>128</v>
      </c>
      <c r="K311" s="104"/>
      <c r="L311" s="163"/>
      <c r="M311" s="164"/>
      <c r="N311" s="34"/>
      <c r="O311" s="165" t="s">
        <v>111</v>
      </c>
      <c r="P311" s="166"/>
      <c r="Q311" s="167"/>
      <c r="R311" s="200">
        <v>0</v>
      </c>
      <c r="S311" s="201"/>
      <c r="T311" s="73"/>
      <c r="U311" s="56"/>
      <c r="V311" s="135"/>
      <c r="W311" s="135"/>
    </row>
    <row r="312" spans="1:23" ht="20.5" customHeight="1">
      <c r="A312" s="265"/>
      <c r="B312" s="256"/>
      <c r="C312" s="199" t="s">
        <v>142</v>
      </c>
      <c r="D312" s="199"/>
      <c r="E312" s="199"/>
      <c r="F312" s="31"/>
      <c r="G312" s="29" t="s">
        <v>128</v>
      </c>
      <c r="H312" s="103"/>
      <c r="I312" s="31"/>
      <c r="J312" s="29" t="s">
        <v>128</v>
      </c>
      <c r="K312" s="104"/>
      <c r="L312" s="163"/>
      <c r="M312" s="164"/>
      <c r="N312" s="34"/>
      <c r="O312" s="165" t="s">
        <v>142</v>
      </c>
      <c r="P312" s="166"/>
      <c r="Q312" s="167"/>
      <c r="R312" s="200">
        <v>0</v>
      </c>
      <c r="S312" s="201"/>
      <c r="T312" s="73"/>
      <c r="U312" s="56"/>
      <c r="V312" s="56"/>
    </row>
    <row r="313" spans="1:23" ht="20.5" customHeight="1">
      <c r="A313" s="265"/>
      <c r="B313" s="256"/>
      <c r="C313" s="246" t="s">
        <v>143</v>
      </c>
      <c r="D313" s="246"/>
      <c r="E313" s="246"/>
      <c r="F313" s="31"/>
      <c r="G313" s="155" t="s">
        <v>128</v>
      </c>
      <c r="H313" s="168"/>
      <c r="I313" s="31"/>
      <c r="J313" s="155" t="s">
        <v>128</v>
      </c>
      <c r="K313" s="169"/>
      <c r="L313" s="163"/>
      <c r="M313" s="164"/>
      <c r="N313" s="34"/>
      <c r="O313" s="170" t="s">
        <v>144</v>
      </c>
      <c r="P313" s="171"/>
      <c r="Q313" s="172"/>
      <c r="R313" s="247"/>
      <c r="S313" s="248"/>
      <c r="T313" s="73"/>
      <c r="U313" s="56"/>
    </row>
    <row r="314" spans="1:23" ht="20.5" customHeight="1">
      <c r="A314" s="265"/>
      <c r="B314" s="257"/>
      <c r="C314" s="249" t="s">
        <v>115</v>
      </c>
      <c r="D314" s="250"/>
      <c r="E314" s="173"/>
      <c r="F314" s="31"/>
      <c r="G314" s="155" t="s">
        <v>128</v>
      </c>
      <c r="H314" s="168"/>
      <c r="I314" s="31"/>
      <c r="J314" s="155" t="s">
        <v>128</v>
      </c>
      <c r="K314" s="169"/>
      <c r="L314" s="163"/>
      <c r="M314" s="164"/>
      <c r="N314" s="34"/>
      <c r="O314" s="170" t="s">
        <v>145</v>
      </c>
      <c r="P314" s="171"/>
      <c r="Q314" s="172"/>
      <c r="R314" s="247"/>
      <c r="S314" s="248"/>
      <c r="T314" s="73"/>
      <c r="U314" s="56"/>
    </row>
    <row r="315" spans="1:23" ht="17" thickBot="1">
      <c r="A315" s="266"/>
      <c r="B315" s="251" t="s">
        <v>146</v>
      </c>
      <c r="C315" s="251"/>
      <c r="D315" s="251"/>
      <c r="E315" s="251"/>
      <c r="F315" s="251"/>
      <c r="G315" s="251"/>
      <c r="H315" s="251"/>
      <c r="I315" s="251"/>
      <c r="J315" s="251"/>
      <c r="K315" s="251"/>
      <c r="L315" s="251"/>
      <c r="M315" s="174" t="str">
        <f>IF(SUM(M298:M314)=0,"",SUM(M298:M314))</f>
        <v/>
      </c>
      <c r="N315" s="10"/>
      <c r="O315" s="175"/>
      <c r="P315" s="176"/>
      <c r="Q315" s="77"/>
      <c r="R315" s="177"/>
      <c r="S315" s="178"/>
      <c r="T315" s="128"/>
      <c r="U315" s="56"/>
    </row>
    <row r="316" spans="1:23" ht="17" thickBot="1">
      <c r="A316" s="252" t="s">
        <v>147</v>
      </c>
      <c r="B316" s="253"/>
      <c r="C316" s="253"/>
      <c r="D316" s="253"/>
      <c r="E316" s="253"/>
      <c r="F316" s="253"/>
      <c r="G316" s="253"/>
      <c r="H316" s="253"/>
      <c r="I316" s="253"/>
      <c r="J316" s="253"/>
      <c r="K316" s="253"/>
      <c r="L316" s="254"/>
      <c r="M316" s="179" t="str">
        <f>IF(SUM(M251,M256,M279,M293,M315)=0,"",SUM(M251,M256,M279,M293,M315))</f>
        <v/>
      </c>
      <c r="N316" s="10"/>
      <c r="O316" s="77" t="s">
        <v>160</v>
      </c>
      <c r="P316" s="97"/>
      <c r="Q316" s="15"/>
      <c r="S316" s="180"/>
      <c r="T316" s="22"/>
      <c r="U316" s="56"/>
    </row>
    <row r="317" spans="1:23">
      <c r="A317" s="181"/>
      <c r="B317" s="182"/>
      <c r="C317" s="183"/>
      <c r="D317" s="183"/>
      <c r="E317" s="183"/>
      <c r="F317" s="183"/>
      <c r="G317" s="181"/>
      <c r="H317" s="181"/>
      <c r="I317" s="181"/>
      <c r="J317" s="181"/>
      <c r="K317" s="181"/>
      <c r="L317" s="181"/>
      <c r="M317" s="184"/>
      <c r="N317" s="10"/>
      <c r="O317" s="101" t="s">
        <v>161</v>
      </c>
      <c r="Q317" s="15"/>
    </row>
    <row r="318" spans="1:23">
      <c r="A318" s="185"/>
      <c r="B318" s="244" t="s">
        <v>148</v>
      </c>
      <c r="C318" s="244"/>
      <c r="D318" s="244"/>
      <c r="E318" s="244"/>
      <c r="F318" s="244"/>
      <c r="G318" s="244" t="str">
        <f>IF(P298="","",""&amp;$P298&amp;" "&amp;$R298&amp;"　"&amp;$P299&amp;" "&amp;$R299&amp;"　"&amp;$P300&amp;" "&amp;$R300&amp;"　"&amp;$P301&amp;" "&amp;$R301&amp;"")</f>
        <v/>
      </c>
      <c r="H318" s="244"/>
      <c r="I318" s="244"/>
      <c r="J318" s="244"/>
      <c r="K318" s="244"/>
      <c r="L318" s="244"/>
      <c r="M318" s="244"/>
      <c r="N318" s="10"/>
      <c r="O318" s="77" t="s">
        <v>162</v>
      </c>
      <c r="Q318" s="15"/>
    </row>
    <row r="319" spans="1:23">
      <c r="A319" s="186"/>
      <c r="B319" s="245"/>
      <c r="C319" s="245"/>
      <c r="D319" s="245"/>
      <c r="E319" s="245"/>
      <c r="F319" s="245"/>
      <c r="G319" s="245"/>
      <c r="H319" s="245"/>
      <c r="I319" s="245"/>
      <c r="J319" s="245"/>
      <c r="K319" s="245"/>
      <c r="L319" s="245"/>
      <c r="M319" s="245"/>
    </row>
    <row r="320" spans="1:23">
      <c r="A320" s="186"/>
      <c r="B320" s="245"/>
      <c r="C320" s="245"/>
      <c r="D320" s="245"/>
      <c r="E320" s="245"/>
      <c r="F320" s="245"/>
      <c r="G320" s="245"/>
      <c r="H320" s="245"/>
      <c r="I320" s="245"/>
      <c r="J320" s="245"/>
      <c r="K320" s="245"/>
      <c r="L320" s="245"/>
      <c r="M320" s="245"/>
    </row>
    <row r="321" spans="1:20" ht="7.5" customHeight="1">
      <c r="A321" s="186"/>
      <c r="B321" s="187"/>
      <c r="C321" s="187"/>
      <c r="D321" s="187"/>
      <c r="E321" s="187"/>
      <c r="F321" s="187"/>
      <c r="G321" s="187"/>
      <c r="H321" s="187"/>
      <c r="I321" s="187"/>
      <c r="J321" s="187"/>
      <c r="K321" s="187"/>
      <c r="L321" s="187"/>
      <c r="M321" s="187"/>
    </row>
    <row r="322" spans="1:20" ht="19">
      <c r="A322" s="1"/>
      <c r="B322" s="2" t="s">
        <v>0</v>
      </c>
      <c r="C322" s="2"/>
      <c r="D322" s="2"/>
      <c r="E322" s="2"/>
      <c r="F322" s="2"/>
      <c r="G322" s="3"/>
      <c r="H322" s="3"/>
      <c r="I322" s="3"/>
      <c r="J322" s="3"/>
      <c r="K322" s="3"/>
      <c r="L322" s="4"/>
      <c r="M322" s="4"/>
      <c r="N322" s="5" t="s">
        <v>149</v>
      </c>
    </row>
    <row r="323" spans="1:20">
      <c r="A323" s="8"/>
      <c r="B323" s="8"/>
      <c r="C323" s="8"/>
      <c r="D323" s="8"/>
      <c r="E323" s="8"/>
      <c r="F323" s="8"/>
      <c r="G323" s="9"/>
      <c r="H323" s="9"/>
      <c r="I323" s="9"/>
      <c r="J323" s="9"/>
      <c r="K323" s="9"/>
      <c r="L323" s="4"/>
      <c r="M323" s="4"/>
      <c r="N323" s="10"/>
      <c r="O323" s="11" t="s">
        <v>150</v>
      </c>
    </row>
    <row r="324" spans="1:20">
      <c r="A324" s="8"/>
      <c r="B324" s="12" t="s">
        <v>1</v>
      </c>
      <c r="C324" s="13">
        <f>C217</f>
        <v>0</v>
      </c>
      <c r="D324" s="14" t="s">
        <v>2</v>
      </c>
      <c r="F324" s="12" t="s">
        <v>3</v>
      </c>
      <c r="G324" s="375"/>
      <c r="H324" s="376"/>
      <c r="I324" s="376"/>
      <c r="J324" s="376"/>
      <c r="K324" s="376"/>
      <c r="L324" s="377"/>
      <c r="M324" s="4"/>
      <c r="N324" s="10"/>
      <c r="O324" s="16" t="s">
        <v>151</v>
      </c>
    </row>
    <row r="325" spans="1:20">
      <c r="A325" s="17"/>
      <c r="B325" s="18"/>
      <c r="C325" s="19"/>
      <c r="D325" s="19"/>
      <c r="E325" s="17"/>
      <c r="F325" s="19"/>
      <c r="G325" s="20"/>
      <c r="H325" s="20"/>
      <c r="I325" s="20"/>
      <c r="J325" s="20"/>
      <c r="K325" s="20"/>
      <c r="L325" s="21"/>
      <c r="M325" s="21"/>
      <c r="N325" s="10"/>
      <c r="O325" s="16" t="s">
        <v>152</v>
      </c>
    </row>
    <row r="326" spans="1:20">
      <c r="A326" s="251" t="s">
        <v>4</v>
      </c>
      <c r="B326" s="251"/>
      <c r="C326" s="251"/>
      <c r="D326" s="251"/>
      <c r="E326" s="251"/>
      <c r="F326" s="251" t="s">
        <v>5</v>
      </c>
      <c r="G326" s="251"/>
      <c r="H326" s="251"/>
      <c r="I326" s="339" t="s">
        <v>6</v>
      </c>
      <c r="J326" s="339"/>
      <c r="K326" s="339"/>
      <c r="L326" s="281" t="s">
        <v>7</v>
      </c>
      <c r="M326" s="281" t="s">
        <v>8</v>
      </c>
      <c r="N326" s="22"/>
      <c r="O326" s="319" t="s">
        <v>9</v>
      </c>
      <c r="P326" s="318" t="s">
        <v>10</v>
      </c>
      <c r="Q326" s="318"/>
      <c r="R326" s="319" t="s">
        <v>9</v>
      </c>
      <c r="S326" s="318" t="s">
        <v>11</v>
      </c>
      <c r="T326" s="318"/>
    </row>
    <row r="327" spans="1:20">
      <c r="A327" s="251"/>
      <c r="B327" s="251"/>
      <c r="C327" s="251"/>
      <c r="D327" s="251"/>
      <c r="E327" s="251"/>
      <c r="F327" s="23" t="s">
        <v>12</v>
      </c>
      <c r="G327" s="251" t="s">
        <v>13</v>
      </c>
      <c r="H327" s="23" t="s">
        <v>14</v>
      </c>
      <c r="I327" s="23" t="s">
        <v>12</v>
      </c>
      <c r="J327" s="251" t="s">
        <v>13</v>
      </c>
      <c r="K327" s="23" t="s">
        <v>14</v>
      </c>
      <c r="L327" s="282"/>
      <c r="M327" s="282"/>
      <c r="N327" s="22"/>
      <c r="O327" s="320"/>
      <c r="P327" s="24" t="s">
        <v>12</v>
      </c>
      <c r="Q327" s="322" t="s">
        <v>15</v>
      </c>
      <c r="R327" s="320"/>
      <c r="S327" s="319" t="s">
        <v>12</v>
      </c>
      <c r="T327" s="323" t="s">
        <v>13</v>
      </c>
    </row>
    <row r="328" spans="1:20">
      <c r="A328" s="251"/>
      <c r="B328" s="251"/>
      <c r="C328" s="251"/>
      <c r="D328" s="251"/>
      <c r="E328" s="251"/>
      <c r="F328" s="25" t="s">
        <v>16</v>
      </c>
      <c r="G328" s="251"/>
      <c r="H328" s="25" t="s">
        <v>17</v>
      </c>
      <c r="I328" s="25" t="s">
        <v>18</v>
      </c>
      <c r="J328" s="251"/>
      <c r="K328" s="25" t="s">
        <v>19</v>
      </c>
      <c r="L328" s="26" t="s">
        <v>20</v>
      </c>
      <c r="M328" s="26" t="s">
        <v>21</v>
      </c>
      <c r="N328" s="22"/>
      <c r="O328" s="321"/>
      <c r="P328" s="27" t="s">
        <v>22</v>
      </c>
      <c r="Q328" s="322"/>
      <c r="R328" s="321"/>
      <c r="S328" s="321"/>
      <c r="T328" s="324"/>
    </row>
    <row r="329" spans="1:20" ht="15" customHeight="1">
      <c r="A329" s="360" t="s">
        <v>23</v>
      </c>
      <c r="B329" s="228" t="s">
        <v>24</v>
      </c>
      <c r="C329" s="308"/>
      <c r="D329" s="308"/>
      <c r="E329" s="229"/>
      <c r="F329" s="28"/>
      <c r="G329" s="29" t="s">
        <v>25</v>
      </c>
      <c r="H329" s="30" t="str">
        <f t="shared" ref="H329:H357" si="58">IF(F329="","",F329*P329)</f>
        <v/>
      </c>
      <c r="I329" s="31"/>
      <c r="J329" s="29" t="s">
        <v>25</v>
      </c>
      <c r="K329" s="32" t="str">
        <f t="shared" ref="K329:K355" si="59">IF(I329="","",I329*P329)</f>
        <v/>
      </c>
      <c r="L329" s="32" t="str">
        <f>IF(F329="",IF(I329="","",-(I329*P329)),(F329-I329)*P329)</f>
        <v/>
      </c>
      <c r="M329" s="33" t="str">
        <f t="shared" ref="M329:M335" si="60">IF(L329="","",L329*S329*44/12)</f>
        <v/>
      </c>
      <c r="N329" s="34"/>
      <c r="O329" s="35" t="str">
        <f>IF(P329=$X$8,"","○")</f>
        <v/>
      </c>
      <c r="P329" s="36">
        <v>38.299999999999997</v>
      </c>
      <c r="Q329" s="37" t="s">
        <v>26</v>
      </c>
      <c r="R329" s="38" t="str">
        <f>IF(S329=$Z$8,"","○")</f>
        <v/>
      </c>
      <c r="S329" s="39">
        <v>1.9E-2</v>
      </c>
      <c r="T329" s="40" t="s">
        <v>27</v>
      </c>
    </row>
    <row r="330" spans="1:20" ht="15" customHeight="1">
      <c r="A330" s="360"/>
      <c r="B330" s="228" t="s">
        <v>29</v>
      </c>
      <c r="C330" s="308"/>
      <c r="D330" s="308"/>
      <c r="E330" s="229"/>
      <c r="F330" s="28"/>
      <c r="G330" s="29" t="s">
        <v>25</v>
      </c>
      <c r="H330" s="30" t="str">
        <f t="shared" si="58"/>
        <v/>
      </c>
      <c r="I330" s="31"/>
      <c r="J330" s="29" t="s">
        <v>25</v>
      </c>
      <c r="K330" s="32" t="str">
        <f t="shared" si="59"/>
        <v/>
      </c>
      <c r="L330" s="32" t="str">
        <f t="shared" ref="L330:L335" si="61">IF(F330="",IF(I330="","",-(I330*P330)),(F330-I330)*P330)</f>
        <v/>
      </c>
      <c r="M330" s="33" t="str">
        <f t="shared" si="60"/>
        <v/>
      </c>
      <c r="N330" s="34"/>
      <c r="O330" s="35" t="str">
        <f>IF(P330=$X$9,"","○")</f>
        <v/>
      </c>
      <c r="P330" s="36">
        <v>34.799999999999997</v>
      </c>
      <c r="Q330" s="37" t="s">
        <v>26</v>
      </c>
      <c r="R330" s="38" t="str">
        <f>IF(S330=$Z$9,"","○")</f>
        <v/>
      </c>
      <c r="S330" s="36">
        <v>1.83E-2</v>
      </c>
      <c r="T330" s="40" t="s">
        <v>30</v>
      </c>
    </row>
    <row r="331" spans="1:20" ht="15" customHeight="1">
      <c r="A331" s="360"/>
      <c r="B331" s="228" t="s">
        <v>31</v>
      </c>
      <c r="C331" s="308"/>
      <c r="D331" s="308"/>
      <c r="E331" s="229"/>
      <c r="F331" s="28"/>
      <c r="G331" s="29" t="s">
        <v>25</v>
      </c>
      <c r="H331" s="30" t="str">
        <f t="shared" si="58"/>
        <v/>
      </c>
      <c r="I331" s="31"/>
      <c r="J331" s="29" t="s">
        <v>25</v>
      </c>
      <c r="K331" s="32" t="str">
        <f t="shared" si="59"/>
        <v/>
      </c>
      <c r="L331" s="32" t="str">
        <f t="shared" si="61"/>
        <v/>
      </c>
      <c r="M331" s="33" t="str">
        <f t="shared" si="60"/>
        <v/>
      </c>
      <c r="N331" s="34"/>
      <c r="O331" s="35" t="str">
        <f>IF(P331=$X$10,"","○")</f>
        <v/>
      </c>
      <c r="P331" s="36">
        <v>33.4</v>
      </c>
      <c r="Q331" s="37" t="s">
        <v>26</v>
      </c>
      <c r="R331" s="38" t="str">
        <f>IF(S331=$Z$10,"","○")</f>
        <v/>
      </c>
      <c r="S331" s="36">
        <v>1.8700000000000001E-2</v>
      </c>
      <c r="T331" s="40" t="s">
        <v>30</v>
      </c>
    </row>
    <row r="332" spans="1:20" ht="15" customHeight="1">
      <c r="A332" s="360"/>
      <c r="B332" s="228" t="s">
        <v>32</v>
      </c>
      <c r="C332" s="308"/>
      <c r="D332" s="308"/>
      <c r="E332" s="229"/>
      <c r="F332" s="28"/>
      <c r="G332" s="29" t="s">
        <v>25</v>
      </c>
      <c r="H332" s="30" t="str">
        <f t="shared" si="58"/>
        <v/>
      </c>
      <c r="I332" s="31"/>
      <c r="J332" s="29" t="s">
        <v>25</v>
      </c>
      <c r="K332" s="32" t="str">
        <f t="shared" si="59"/>
        <v/>
      </c>
      <c r="L332" s="32" t="str">
        <f t="shared" si="61"/>
        <v/>
      </c>
      <c r="M332" s="33" t="str">
        <f t="shared" si="60"/>
        <v/>
      </c>
      <c r="N332" s="34"/>
      <c r="O332" s="35" t="str">
        <f>IF(P332=$X$11,"","○")</f>
        <v/>
      </c>
      <c r="P332" s="36">
        <v>33.299999999999997</v>
      </c>
      <c r="Q332" s="37" t="s">
        <v>26</v>
      </c>
      <c r="R332" s="38" t="str">
        <f>IF(S332=$Z$12,"","○")</f>
        <v/>
      </c>
      <c r="S332" s="36">
        <v>1.8599999999999998E-2</v>
      </c>
      <c r="T332" s="40" t="s">
        <v>30</v>
      </c>
    </row>
    <row r="333" spans="1:20" ht="15" customHeight="1">
      <c r="A333" s="360"/>
      <c r="B333" s="228" t="s">
        <v>33</v>
      </c>
      <c r="C333" s="308"/>
      <c r="D333" s="308"/>
      <c r="E333" s="229"/>
      <c r="F333" s="28"/>
      <c r="G333" s="29" t="s">
        <v>25</v>
      </c>
      <c r="H333" s="30" t="str">
        <f t="shared" si="58"/>
        <v/>
      </c>
      <c r="I333" s="31"/>
      <c r="J333" s="29" t="s">
        <v>25</v>
      </c>
      <c r="K333" s="32" t="str">
        <f t="shared" si="59"/>
        <v/>
      </c>
      <c r="L333" s="32" t="str">
        <f t="shared" si="61"/>
        <v/>
      </c>
      <c r="M333" s="33" t="str">
        <f t="shared" si="60"/>
        <v/>
      </c>
      <c r="N333" s="34"/>
      <c r="O333" s="35" t="str">
        <f>IF(P333=$X$12,"","○")</f>
        <v/>
      </c>
      <c r="P333" s="36">
        <v>36.299999999999997</v>
      </c>
      <c r="Q333" s="37" t="s">
        <v>26</v>
      </c>
      <c r="R333" s="38" t="str">
        <f>IF(S333=$Z$12,"","○")</f>
        <v/>
      </c>
      <c r="S333" s="36">
        <v>1.8599999999999998E-2</v>
      </c>
      <c r="T333" s="40" t="s">
        <v>30</v>
      </c>
    </row>
    <row r="334" spans="1:20" ht="15" customHeight="1">
      <c r="A334" s="360"/>
      <c r="B334" s="228" t="s">
        <v>34</v>
      </c>
      <c r="C334" s="308"/>
      <c r="D334" s="308"/>
      <c r="E334" s="229"/>
      <c r="F334" s="28"/>
      <c r="G334" s="29" t="s">
        <v>25</v>
      </c>
      <c r="H334" s="30" t="str">
        <f t="shared" si="58"/>
        <v/>
      </c>
      <c r="I334" s="31"/>
      <c r="J334" s="29" t="s">
        <v>25</v>
      </c>
      <c r="K334" s="32" t="str">
        <f t="shared" si="59"/>
        <v/>
      </c>
      <c r="L334" s="32" t="str">
        <f t="shared" si="61"/>
        <v/>
      </c>
      <c r="M334" s="33" t="str">
        <f t="shared" si="60"/>
        <v/>
      </c>
      <c r="N334" s="34"/>
      <c r="O334" s="35" t="str">
        <f>IF(P334=$X$13,"","○")</f>
        <v/>
      </c>
      <c r="P334" s="36">
        <v>36.5</v>
      </c>
      <c r="Q334" s="37" t="s">
        <v>26</v>
      </c>
      <c r="R334" s="38" t="str">
        <f>IF(S334=$Z$13,"","○")</f>
        <v/>
      </c>
      <c r="S334" s="36">
        <v>1.8700000000000001E-2</v>
      </c>
      <c r="T334" s="40" t="s">
        <v>30</v>
      </c>
    </row>
    <row r="335" spans="1:20" ht="15" customHeight="1">
      <c r="A335" s="360"/>
      <c r="B335" s="228" t="s">
        <v>35</v>
      </c>
      <c r="C335" s="308"/>
      <c r="D335" s="308"/>
      <c r="E335" s="229"/>
      <c r="F335" s="28"/>
      <c r="G335" s="29" t="s">
        <v>25</v>
      </c>
      <c r="H335" s="30" t="str">
        <f t="shared" si="58"/>
        <v/>
      </c>
      <c r="I335" s="31"/>
      <c r="J335" s="29" t="s">
        <v>25</v>
      </c>
      <c r="K335" s="32" t="str">
        <f t="shared" si="59"/>
        <v/>
      </c>
      <c r="L335" s="32" t="str">
        <f t="shared" si="61"/>
        <v/>
      </c>
      <c r="M335" s="33" t="str">
        <f t="shared" si="60"/>
        <v/>
      </c>
      <c r="N335" s="34"/>
      <c r="O335" s="35" t="str">
        <f>IF(P335=$X$14,"","○")</f>
        <v/>
      </c>
      <c r="P335" s="45">
        <v>38</v>
      </c>
      <c r="Q335" s="37" t="s">
        <v>26</v>
      </c>
      <c r="R335" s="38" t="str">
        <f>IF(S335=$Z$14,"","○")</f>
        <v/>
      </c>
      <c r="S335" s="36">
        <v>1.8800000000000001E-2</v>
      </c>
      <c r="T335" s="40" t="s">
        <v>30</v>
      </c>
    </row>
    <row r="336" spans="1:20" ht="15" customHeight="1">
      <c r="A336" s="360"/>
      <c r="B336" s="228" t="s">
        <v>36</v>
      </c>
      <c r="C336" s="308"/>
      <c r="D336" s="308"/>
      <c r="E336" s="229"/>
      <c r="F336" s="28"/>
      <c r="G336" s="29" t="s">
        <v>25</v>
      </c>
      <c r="H336" s="30" t="str">
        <f t="shared" si="58"/>
        <v/>
      </c>
      <c r="I336" s="31"/>
      <c r="J336" s="29" t="s">
        <v>25</v>
      </c>
      <c r="K336" s="32" t="str">
        <f t="shared" si="59"/>
        <v/>
      </c>
      <c r="L336" s="32" t="str">
        <f>IF(F336="",IF(I336="","",-(I336*P336)),(F336-I336)*P336)</f>
        <v/>
      </c>
      <c r="M336" s="33" t="str">
        <f>IF(L336="","",L336*S336*44/12)</f>
        <v/>
      </c>
      <c r="N336" s="34"/>
      <c r="O336" s="35" t="str">
        <f>IF(P336=$X$15,"","○")</f>
        <v/>
      </c>
      <c r="P336" s="36">
        <v>38.9</v>
      </c>
      <c r="Q336" s="37" t="s">
        <v>26</v>
      </c>
      <c r="R336" s="38" t="str">
        <f>IF(S336=$Z$15,"","○")</f>
        <v/>
      </c>
      <c r="S336" s="36">
        <v>1.9300000000000001E-2</v>
      </c>
      <c r="T336" s="40" t="s">
        <v>30</v>
      </c>
    </row>
    <row r="337" spans="1:20" ht="15" customHeight="1">
      <c r="A337" s="360"/>
      <c r="B337" s="228" t="s">
        <v>37</v>
      </c>
      <c r="C337" s="308"/>
      <c r="D337" s="308"/>
      <c r="E337" s="229"/>
      <c r="F337" s="28"/>
      <c r="G337" s="29" t="s">
        <v>25</v>
      </c>
      <c r="H337" s="30" t="str">
        <f t="shared" si="58"/>
        <v/>
      </c>
      <c r="I337" s="31"/>
      <c r="J337" s="29" t="s">
        <v>25</v>
      </c>
      <c r="K337" s="32" t="str">
        <f t="shared" si="59"/>
        <v/>
      </c>
      <c r="L337" s="32" t="str">
        <f t="shared" ref="L337:L350" si="62">IF(F337="",IF(I337="","",-(I337*P337)),(F337-I337)*P337)</f>
        <v/>
      </c>
      <c r="M337" s="33" t="str">
        <f t="shared" ref="M337:M355" si="63">IF(L337="","",L337*S337*44/12)</f>
        <v/>
      </c>
      <c r="N337" s="34"/>
      <c r="O337" s="35" t="str">
        <f>IF(P337=$X$16,"","○")</f>
        <v/>
      </c>
      <c r="P337" s="36">
        <v>41.8</v>
      </c>
      <c r="Q337" s="37" t="s">
        <v>26</v>
      </c>
      <c r="R337" s="38" t="str">
        <f>IF(S337=$Z$16,"","○")</f>
        <v/>
      </c>
      <c r="S337" s="36">
        <v>2.0199999999999999E-2</v>
      </c>
      <c r="T337" s="40" t="s">
        <v>30</v>
      </c>
    </row>
    <row r="338" spans="1:20" ht="15" customHeight="1">
      <c r="A338" s="360"/>
      <c r="B338" s="228" t="s">
        <v>38</v>
      </c>
      <c r="C338" s="308"/>
      <c r="D338" s="308"/>
      <c r="E338" s="229"/>
      <c r="F338" s="28"/>
      <c r="G338" s="29" t="s">
        <v>39</v>
      </c>
      <c r="H338" s="30" t="str">
        <f t="shared" si="58"/>
        <v/>
      </c>
      <c r="I338" s="31"/>
      <c r="J338" s="29" t="s">
        <v>39</v>
      </c>
      <c r="K338" s="32" t="str">
        <f t="shared" si="59"/>
        <v/>
      </c>
      <c r="L338" s="32" t="str">
        <f t="shared" si="62"/>
        <v/>
      </c>
      <c r="M338" s="33" t="str">
        <f t="shared" si="63"/>
        <v/>
      </c>
      <c r="N338" s="34"/>
      <c r="O338" s="35" t="str">
        <f>IF(P338=$X$17,"","○")</f>
        <v/>
      </c>
      <c r="P338" s="45">
        <v>40</v>
      </c>
      <c r="Q338" s="37" t="s">
        <v>40</v>
      </c>
      <c r="R338" s="38" t="str">
        <f>IF(S338=$Z$17,"","○")</f>
        <v/>
      </c>
      <c r="S338" s="36">
        <v>2.0400000000000001E-2</v>
      </c>
      <c r="T338" s="40" t="s">
        <v>30</v>
      </c>
    </row>
    <row r="339" spans="1:20" ht="15" customHeight="1">
      <c r="A339" s="360"/>
      <c r="B339" s="228" t="s">
        <v>41</v>
      </c>
      <c r="C339" s="308"/>
      <c r="D339" s="308"/>
      <c r="E339" s="229"/>
      <c r="F339" s="28"/>
      <c r="G339" s="29" t="s">
        <v>39</v>
      </c>
      <c r="H339" s="30" t="str">
        <f t="shared" si="58"/>
        <v/>
      </c>
      <c r="I339" s="31"/>
      <c r="J339" s="29" t="s">
        <v>39</v>
      </c>
      <c r="K339" s="32" t="str">
        <f t="shared" si="59"/>
        <v/>
      </c>
      <c r="L339" s="32" t="str">
        <f t="shared" si="62"/>
        <v/>
      </c>
      <c r="M339" s="33" t="str">
        <f t="shared" si="63"/>
        <v/>
      </c>
      <c r="N339" s="34"/>
      <c r="O339" s="35" t="str">
        <f>IF(P339=$X$18,"","○")</f>
        <v/>
      </c>
      <c r="P339" s="36">
        <v>34.1</v>
      </c>
      <c r="Q339" s="37" t="s">
        <v>40</v>
      </c>
      <c r="R339" s="38" t="str">
        <f>IF(S339=$Z$18,"","○")</f>
        <v/>
      </c>
      <c r="S339" s="36">
        <v>2.4500000000000001E-2</v>
      </c>
      <c r="T339" s="40" t="s">
        <v>30</v>
      </c>
    </row>
    <row r="340" spans="1:20" ht="15" customHeight="1">
      <c r="A340" s="360"/>
      <c r="B340" s="362" t="s">
        <v>42</v>
      </c>
      <c r="C340" s="361" t="s">
        <v>43</v>
      </c>
      <c r="D340" s="361"/>
      <c r="E340" s="361"/>
      <c r="F340" s="28"/>
      <c r="G340" s="29" t="s">
        <v>39</v>
      </c>
      <c r="H340" s="30" t="str">
        <f t="shared" si="58"/>
        <v/>
      </c>
      <c r="I340" s="31"/>
      <c r="J340" s="29" t="s">
        <v>39</v>
      </c>
      <c r="K340" s="32" t="str">
        <f t="shared" si="59"/>
        <v/>
      </c>
      <c r="L340" s="32" t="str">
        <f t="shared" si="62"/>
        <v/>
      </c>
      <c r="M340" s="33" t="str">
        <f t="shared" si="63"/>
        <v/>
      </c>
      <c r="N340" s="34"/>
      <c r="O340" s="35" t="str">
        <f>IF(P340=$X$19,"","○")</f>
        <v/>
      </c>
      <c r="P340" s="36">
        <v>50.1</v>
      </c>
      <c r="Q340" s="37" t="s">
        <v>40</v>
      </c>
      <c r="R340" s="38" t="str">
        <f>IF(S340=$Z$19,"","○")</f>
        <v/>
      </c>
      <c r="S340" s="36">
        <v>1.6299999999999999E-2</v>
      </c>
      <c r="T340" s="40" t="s">
        <v>30</v>
      </c>
    </row>
    <row r="341" spans="1:20" ht="15" customHeight="1">
      <c r="A341" s="360"/>
      <c r="B341" s="362"/>
      <c r="C341" s="361" t="s">
        <v>45</v>
      </c>
      <c r="D341" s="361"/>
      <c r="E341" s="361"/>
      <c r="F341" s="28"/>
      <c r="G341" s="29" t="s">
        <v>46</v>
      </c>
      <c r="H341" s="30" t="str">
        <f t="shared" si="58"/>
        <v/>
      </c>
      <c r="I341" s="31"/>
      <c r="J341" s="29" t="s">
        <v>46</v>
      </c>
      <c r="K341" s="32" t="str">
        <f t="shared" si="59"/>
        <v/>
      </c>
      <c r="L341" s="32" t="str">
        <f t="shared" si="62"/>
        <v/>
      </c>
      <c r="M341" s="33" t="str">
        <f t="shared" si="63"/>
        <v/>
      </c>
      <c r="N341" s="34"/>
      <c r="O341" s="35" t="str">
        <f>IF(P341=$X$20,"","○")</f>
        <v/>
      </c>
      <c r="P341" s="36">
        <v>46.1</v>
      </c>
      <c r="Q341" s="37" t="s">
        <v>47</v>
      </c>
      <c r="R341" s="38" t="str">
        <f>IF(S341=$Z$20,"","○")</f>
        <v/>
      </c>
      <c r="S341" s="36">
        <v>1.44E-2</v>
      </c>
      <c r="T341" s="40" t="s">
        <v>30</v>
      </c>
    </row>
    <row r="342" spans="1:20" ht="15" customHeight="1">
      <c r="A342" s="360"/>
      <c r="B342" s="362" t="s">
        <v>49</v>
      </c>
      <c r="C342" s="361" t="s">
        <v>50</v>
      </c>
      <c r="D342" s="361"/>
      <c r="E342" s="361"/>
      <c r="F342" s="28"/>
      <c r="G342" s="29" t="s">
        <v>39</v>
      </c>
      <c r="H342" s="30" t="str">
        <f t="shared" si="58"/>
        <v/>
      </c>
      <c r="I342" s="31"/>
      <c r="J342" s="29" t="s">
        <v>39</v>
      </c>
      <c r="K342" s="32" t="str">
        <f t="shared" si="59"/>
        <v/>
      </c>
      <c r="L342" s="32" t="str">
        <f t="shared" si="62"/>
        <v/>
      </c>
      <c r="M342" s="33" t="str">
        <f t="shared" si="63"/>
        <v/>
      </c>
      <c r="N342" s="34"/>
      <c r="O342" s="35" t="str">
        <f>IF(P342=$X$21,"","○")</f>
        <v/>
      </c>
      <c r="P342" s="36">
        <v>54.7</v>
      </c>
      <c r="Q342" s="37" t="s">
        <v>51</v>
      </c>
      <c r="R342" s="38" t="str">
        <f>IF(S342=$Z$21,"","○")</f>
        <v/>
      </c>
      <c r="S342" s="36">
        <v>1.3899999999999999E-2</v>
      </c>
      <c r="T342" s="40" t="s">
        <v>30</v>
      </c>
    </row>
    <row r="343" spans="1:20" ht="15" customHeight="1">
      <c r="A343" s="360"/>
      <c r="B343" s="362"/>
      <c r="C343" s="361" t="s">
        <v>53</v>
      </c>
      <c r="D343" s="361"/>
      <c r="E343" s="361"/>
      <c r="F343" s="28"/>
      <c r="G343" s="29" t="s">
        <v>46</v>
      </c>
      <c r="H343" s="30" t="str">
        <f t="shared" si="58"/>
        <v/>
      </c>
      <c r="I343" s="31"/>
      <c r="J343" s="29" t="s">
        <v>46</v>
      </c>
      <c r="K343" s="32" t="str">
        <f t="shared" si="59"/>
        <v/>
      </c>
      <c r="L343" s="32" t="str">
        <f t="shared" si="62"/>
        <v/>
      </c>
      <c r="M343" s="33" t="str">
        <f t="shared" si="63"/>
        <v/>
      </c>
      <c r="N343" s="34"/>
      <c r="O343" s="35" t="str">
        <f>IF(P343=$X$22,"","○")</f>
        <v/>
      </c>
      <c r="P343" s="36">
        <v>38.4</v>
      </c>
      <c r="Q343" s="37" t="s">
        <v>47</v>
      </c>
      <c r="R343" s="38" t="str">
        <f>IF(S343=$Z$22,"","○")</f>
        <v/>
      </c>
      <c r="S343" s="36">
        <v>1.3899999999999999E-2</v>
      </c>
      <c r="T343" s="40" t="s">
        <v>30</v>
      </c>
    </row>
    <row r="344" spans="1:20" ht="15" customHeight="1">
      <c r="A344" s="360"/>
      <c r="B344" s="199" t="s">
        <v>54</v>
      </c>
      <c r="C344" s="361" t="s">
        <v>55</v>
      </c>
      <c r="D344" s="361"/>
      <c r="E344" s="361"/>
      <c r="F344" s="28"/>
      <c r="G344" s="29" t="s">
        <v>39</v>
      </c>
      <c r="H344" s="30" t="str">
        <f t="shared" si="58"/>
        <v/>
      </c>
      <c r="I344" s="31"/>
      <c r="J344" s="29" t="s">
        <v>39</v>
      </c>
      <c r="K344" s="32" t="str">
        <f t="shared" si="59"/>
        <v/>
      </c>
      <c r="L344" s="32" t="str">
        <f t="shared" si="62"/>
        <v/>
      </c>
      <c r="M344" s="33" t="str">
        <f t="shared" si="63"/>
        <v/>
      </c>
      <c r="N344" s="34"/>
      <c r="O344" s="35" t="str">
        <f>IF(P344=$X$23,"","○")</f>
        <v/>
      </c>
      <c r="P344" s="47">
        <v>28.7</v>
      </c>
      <c r="Q344" s="37" t="s">
        <v>40</v>
      </c>
      <c r="R344" s="38" t="str">
        <f>IF(S344=$Z$23,"","○")</f>
        <v/>
      </c>
      <c r="S344" s="36">
        <v>2.46E-2</v>
      </c>
      <c r="T344" s="40" t="s">
        <v>30</v>
      </c>
    </row>
    <row r="345" spans="1:20" ht="15" customHeight="1">
      <c r="A345" s="360"/>
      <c r="B345" s="199"/>
      <c r="C345" s="361" t="s">
        <v>56</v>
      </c>
      <c r="D345" s="361"/>
      <c r="E345" s="361"/>
      <c r="F345" s="28"/>
      <c r="G345" s="29" t="s">
        <v>39</v>
      </c>
      <c r="H345" s="30" t="str">
        <f t="shared" si="58"/>
        <v/>
      </c>
      <c r="I345" s="31"/>
      <c r="J345" s="29" t="s">
        <v>39</v>
      </c>
      <c r="K345" s="32" t="str">
        <f t="shared" si="59"/>
        <v/>
      </c>
      <c r="L345" s="32" t="str">
        <f t="shared" si="62"/>
        <v/>
      </c>
      <c r="M345" s="33" t="str">
        <f t="shared" si="63"/>
        <v/>
      </c>
      <c r="N345" s="34"/>
      <c r="O345" s="35" t="str">
        <f>IF(P345=$X$24,"","○")</f>
        <v/>
      </c>
      <c r="P345" s="47">
        <v>28.9</v>
      </c>
      <c r="Q345" s="37" t="s">
        <v>40</v>
      </c>
      <c r="R345" s="38" t="str">
        <f>IF(S345=$Z$24,"","○")</f>
        <v/>
      </c>
      <c r="S345" s="36">
        <v>2.4500000000000001E-2</v>
      </c>
      <c r="T345" s="40" t="s">
        <v>30</v>
      </c>
    </row>
    <row r="346" spans="1:20" ht="15" customHeight="1">
      <c r="A346" s="360"/>
      <c r="B346" s="199"/>
      <c r="C346" s="361" t="s">
        <v>57</v>
      </c>
      <c r="D346" s="361"/>
      <c r="E346" s="361"/>
      <c r="F346" s="28"/>
      <c r="G346" s="29" t="s">
        <v>39</v>
      </c>
      <c r="H346" s="30" t="str">
        <f t="shared" si="58"/>
        <v/>
      </c>
      <c r="I346" s="31"/>
      <c r="J346" s="29" t="s">
        <v>39</v>
      </c>
      <c r="K346" s="32" t="str">
        <f t="shared" si="59"/>
        <v/>
      </c>
      <c r="L346" s="32" t="str">
        <f t="shared" si="62"/>
        <v/>
      </c>
      <c r="M346" s="33" t="str">
        <f t="shared" si="63"/>
        <v/>
      </c>
      <c r="N346" s="34"/>
      <c r="O346" s="35" t="str">
        <f>IF(P346=$X$25,"","○")</f>
        <v/>
      </c>
      <c r="P346" s="47">
        <v>28.3</v>
      </c>
      <c r="Q346" s="37" t="s">
        <v>40</v>
      </c>
      <c r="R346" s="38" t="str">
        <f>IF(S346=$Z$25,"","○")</f>
        <v/>
      </c>
      <c r="S346" s="36">
        <v>2.5100000000000001E-2</v>
      </c>
      <c r="T346" s="40" t="s">
        <v>30</v>
      </c>
    </row>
    <row r="347" spans="1:20" ht="15" customHeight="1">
      <c r="A347" s="360"/>
      <c r="B347" s="199"/>
      <c r="C347" s="361" t="s">
        <v>58</v>
      </c>
      <c r="D347" s="361"/>
      <c r="E347" s="361"/>
      <c r="F347" s="28"/>
      <c r="G347" s="29" t="s">
        <v>39</v>
      </c>
      <c r="H347" s="30" t="str">
        <f t="shared" si="58"/>
        <v/>
      </c>
      <c r="I347" s="31"/>
      <c r="J347" s="29" t="s">
        <v>39</v>
      </c>
      <c r="K347" s="32" t="str">
        <f t="shared" si="59"/>
        <v/>
      </c>
      <c r="L347" s="32" t="str">
        <f t="shared" si="62"/>
        <v/>
      </c>
      <c r="M347" s="33" t="str">
        <f t="shared" si="63"/>
        <v/>
      </c>
      <c r="N347" s="34"/>
      <c r="O347" s="35" t="str">
        <f>IF(P347=$X$26,"","○")</f>
        <v/>
      </c>
      <c r="P347" s="36">
        <v>26.1</v>
      </c>
      <c r="Q347" s="37" t="s">
        <v>40</v>
      </c>
      <c r="R347" s="38" t="str">
        <f>IF(S347=$Z$26,"","○")</f>
        <v/>
      </c>
      <c r="S347" s="36">
        <v>2.4299999999999999E-2</v>
      </c>
      <c r="T347" s="40" t="s">
        <v>30</v>
      </c>
    </row>
    <row r="348" spans="1:20" ht="15" customHeight="1">
      <c r="A348" s="360"/>
      <c r="B348" s="199"/>
      <c r="C348" s="361" t="s">
        <v>59</v>
      </c>
      <c r="D348" s="361"/>
      <c r="E348" s="361"/>
      <c r="F348" s="28"/>
      <c r="G348" s="29" t="s">
        <v>39</v>
      </c>
      <c r="H348" s="30" t="str">
        <f t="shared" si="58"/>
        <v/>
      </c>
      <c r="I348" s="31"/>
      <c r="J348" s="29" t="s">
        <v>39</v>
      </c>
      <c r="K348" s="32" t="str">
        <f t="shared" si="59"/>
        <v/>
      </c>
      <c r="L348" s="32" t="str">
        <f t="shared" si="62"/>
        <v/>
      </c>
      <c r="M348" s="33" t="str">
        <f t="shared" si="63"/>
        <v/>
      </c>
      <c r="N348" s="34"/>
      <c r="O348" s="35" t="str">
        <f>IF(P348=$X$27,"","○")</f>
        <v/>
      </c>
      <c r="P348" s="36">
        <v>24.2</v>
      </c>
      <c r="Q348" s="37" t="s">
        <v>40</v>
      </c>
      <c r="R348" s="38" t="str">
        <f>IF(S348=$Z$27,"","○")</f>
        <v/>
      </c>
      <c r="S348" s="36">
        <v>2.4199999999999999E-2</v>
      </c>
      <c r="T348" s="40" t="s">
        <v>30</v>
      </c>
    </row>
    <row r="349" spans="1:20" ht="15" customHeight="1">
      <c r="A349" s="360"/>
      <c r="B349" s="199"/>
      <c r="C349" s="361" t="s">
        <v>60</v>
      </c>
      <c r="D349" s="361"/>
      <c r="E349" s="361"/>
      <c r="F349" s="28"/>
      <c r="G349" s="29" t="s">
        <v>39</v>
      </c>
      <c r="H349" s="30" t="str">
        <f t="shared" si="58"/>
        <v/>
      </c>
      <c r="I349" s="31"/>
      <c r="J349" s="29" t="s">
        <v>39</v>
      </c>
      <c r="K349" s="32" t="str">
        <f t="shared" si="59"/>
        <v/>
      </c>
      <c r="L349" s="32" t="str">
        <f t="shared" si="62"/>
        <v/>
      </c>
      <c r="M349" s="33" t="str">
        <f t="shared" si="63"/>
        <v/>
      </c>
      <c r="N349" s="34"/>
      <c r="O349" s="35" t="str">
        <f>IF(P349=$X$28,"","○")</f>
        <v/>
      </c>
      <c r="P349" s="36">
        <v>27.8</v>
      </c>
      <c r="Q349" s="37" t="s">
        <v>40</v>
      </c>
      <c r="R349" s="38" t="str">
        <f>IF(S349=$Z$28,"","○")</f>
        <v/>
      </c>
      <c r="S349" s="36">
        <v>2.5899999999999999E-2</v>
      </c>
      <c r="T349" s="40" t="s">
        <v>30</v>
      </c>
    </row>
    <row r="350" spans="1:20" ht="15" customHeight="1">
      <c r="A350" s="360"/>
      <c r="B350" s="199" t="s">
        <v>61</v>
      </c>
      <c r="C350" s="199"/>
      <c r="D350" s="199"/>
      <c r="E350" s="199"/>
      <c r="F350" s="28"/>
      <c r="G350" s="29" t="s">
        <v>39</v>
      </c>
      <c r="H350" s="30" t="str">
        <f t="shared" si="58"/>
        <v/>
      </c>
      <c r="I350" s="31"/>
      <c r="J350" s="29" t="s">
        <v>39</v>
      </c>
      <c r="K350" s="32" t="str">
        <f t="shared" si="59"/>
        <v/>
      </c>
      <c r="L350" s="32" t="str">
        <f t="shared" si="62"/>
        <v/>
      </c>
      <c r="M350" s="33" t="str">
        <f t="shared" si="63"/>
        <v/>
      </c>
      <c r="N350" s="34"/>
      <c r="O350" s="35" t="str">
        <f>IF(P350=$X$29,"","○")</f>
        <v/>
      </c>
      <c r="P350" s="45">
        <v>29</v>
      </c>
      <c r="Q350" s="37" t="s">
        <v>40</v>
      </c>
      <c r="R350" s="38" t="str">
        <f>IF(S350=$Z$29,"","○")</f>
        <v/>
      </c>
      <c r="S350" s="36">
        <v>2.9899999999999999E-2</v>
      </c>
      <c r="T350" s="40" t="s">
        <v>30</v>
      </c>
    </row>
    <row r="351" spans="1:20" ht="15" customHeight="1">
      <c r="A351" s="360"/>
      <c r="B351" s="199" t="s">
        <v>62</v>
      </c>
      <c r="C351" s="199"/>
      <c r="D351" s="199"/>
      <c r="E351" s="199"/>
      <c r="F351" s="28"/>
      <c r="G351" s="29" t="s">
        <v>39</v>
      </c>
      <c r="H351" s="30" t="str">
        <f t="shared" si="58"/>
        <v/>
      </c>
      <c r="I351" s="31"/>
      <c r="J351" s="29" t="s">
        <v>39</v>
      </c>
      <c r="K351" s="32" t="str">
        <f t="shared" si="59"/>
        <v/>
      </c>
      <c r="L351" s="32" t="str">
        <f>IF(F351="",IF(I351="","",-(I351*P351)),(F351-I351)*P351)</f>
        <v/>
      </c>
      <c r="M351" s="33" t="str">
        <f t="shared" si="63"/>
        <v/>
      </c>
      <c r="N351" s="34"/>
      <c r="O351" s="35" t="str">
        <f>IF(P351=$X$30,"","○")</f>
        <v/>
      </c>
      <c r="P351" s="36">
        <v>37.299999999999997</v>
      </c>
      <c r="Q351" s="37" t="s">
        <v>40</v>
      </c>
      <c r="R351" s="38" t="str">
        <f>IF(S351=$Z$30,"","○")</f>
        <v/>
      </c>
      <c r="S351" s="36">
        <v>2.0899999999999998E-2</v>
      </c>
      <c r="T351" s="40" t="s">
        <v>30</v>
      </c>
    </row>
    <row r="352" spans="1:20" ht="15" customHeight="1">
      <c r="A352" s="360"/>
      <c r="B352" s="199" t="s">
        <v>63</v>
      </c>
      <c r="C352" s="199"/>
      <c r="D352" s="199"/>
      <c r="E352" s="199"/>
      <c r="F352" s="28"/>
      <c r="G352" s="29" t="s">
        <v>46</v>
      </c>
      <c r="H352" s="30" t="str">
        <f t="shared" si="58"/>
        <v/>
      </c>
      <c r="I352" s="31"/>
      <c r="J352" s="29" t="s">
        <v>46</v>
      </c>
      <c r="K352" s="32" t="str">
        <f t="shared" si="59"/>
        <v/>
      </c>
      <c r="L352" s="32" t="str">
        <f t="shared" ref="L352:L355" si="64">IF(F352="",IF(I352="","",-(I352*P352)),(F352-I352)*P352)</f>
        <v/>
      </c>
      <c r="M352" s="33" t="str">
        <f t="shared" si="63"/>
        <v/>
      </c>
      <c r="N352" s="34"/>
      <c r="O352" s="35" t="str">
        <f>IF(P352=$X$31,"","○")</f>
        <v/>
      </c>
      <c r="P352" s="36">
        <v>18.399999999999999</v>
      </c>
      <c r="Q352" s="37" t="s">
        <v>47</v>
      </c>
      <c r="R352" s="38" t="str">
        <f>IF(S352=$Z$31,"","○")</f>
        <v/>
      </c>
      <c r="S352" s="49">
        <v>1.09E-2</v>
      </c>
      <c r="T352" s="40" t="s">
        <v>30</v>
      </c>
    </row>
    <row r="353" spans="1:23" ht="15" customHeight="1">
      <c r="A353" s="360"/>
      <c r="B353" s="199" t="s">
        <v>64</v>
      </c>
      <c r="C353" s="199"/>
      <c r="D353" s="199"/>
      <c r="E353" s="199"/>
      <c r="F353" s="28"/>
      <c r="G353" s="29" t="s">
        <v>46</v>
      </c>
      <c r="H353" s="30" t="str">
        <f t="shared" si="58"/>
        <v/>
      </c>
      <c r="I353" s="31"/>
      <c r="J353" s="29" t="s">
        <v>46</v>
      </c>
      <c r="K353" s="32" t="str">
        <f t="shared" si="59"/>
        <v/>
      </c>
      <c r="L353" s="32" t="str">
        <f t="shared" si="64"/>
        <v/>
      </c>
      <c r="M353" s="33" t="str">
        <f t="shared" si="63"/>
        <v/>
      </c>
      <c r="N353" s="34"/>
      <c r="O353" s="35" t="str">
        <f>IF(P353=$X$32,"","○")</f>
        <v/>
      </c>
      <c r="P353" s="36">
        <v>3.23</v>
      </c>
      <c r="Q353" s="37" t="s">
        <v>47</v>
      </c>
      <c r="R353" s="38" t="str">
        <f>IF(S353=$Z$33,"","○")</f>
        <v/>
      </c>
      <c r="S353" s="36">
        <v>2.64E-2</v>
      </c>
      <c r="T353" s="40" t="s">
        <v>30</v>
      </c>
    </row>
    <row r="354" spans="1:23" ht="15" customHeight="1">
      <c r="A354" s="360"/>
      <c r="B354" s="199" t="s">
        <v>65</v>
      </c>
      <c r="C354" s="199"/>
      <c r="D354" s="199"/>
      <c r="E354" s="199"/>
      <c r="F354" s="28"/>
      <c r="G354" s="29" t="s">
        <v>46</v>
      </c>
      <c r="H354" s="30" t="str">
        <f t="shared" si="58"/>
        <v/>
      </c>
      <c r="I354" s="31"/>
      <c r="J354" s="29" t="s">
        <v>46</v>
      </c>
      <c r="K354" s="32" t="str">
        <f t="shared" si="59"/>
        <v/>
      </c>
      <c r="L354" s="32" t="str">
        <f t="shared" si="64"/>
        <v/>
      </c>
      <c r="M354" s="33" t="str">
        <f t="shared" si="63"/>
        <v/>
      </c>
      <c r="N354" s="34"/>
      <c r="O354" s="35" t="str">
        <f>IF(P354=$X$33,"","○")</f>
        <v/>
      </c>
      <c r="P354" s="36">
        <v>3.45</v>
      </c>
      <c r="Q354" s="37" t="s">
        <v>47</v>
      </c>
      <c r="R354" s="38" t="str">
        <f>IF(S354=$Z$33,"","○")</f>
        <v/>
      </c>
      <c r="S354" s="36">
        <v>2.64E-2</v>
      </c>
      <c r="T354" s="40" t="s">
        <v>30</v>
      </c>
      <c r="U354" s="51"/>
    </row>
    <row r="355" spans="1:23" ht="15" customHeight="1" thickBot="1">
      <c r="A355" s="360"/>
      <c r="B355" s="199" t="s">
        <v>66</v>
      </c>
      <c r="C355" s="199"/>
      <c r="D355" s="199"/>
      <c r="E355" s="199"/>
      <c r="F355" s="28"/>
      <c r="G355" s="29" t="s">
        <v>46</v>
      </c>
      <c r="H355" s="30" t="str">
        <f t="shared" si="58"/>
        <v/>
      </c>
      <c r="I355" s="31"/>
      <c r="J355" s="29" t="s">
        <v>46</v>
      </c>
      <c r="K355" s="32" t="str">
        <f t="shared" si="59"/>
        <v/>
      </c>
      <c r="L355" s="32" t="str">
        <f t="shared" si="64"/>
        <v/>
      </c>
      <c r="M355" s="33" t="str">
        <f t="shared" si="63"/>
        <v/>
      </c>
      <c r="N355" s="34"/>
      <c r="O355" s="35" t="str">
        <f>IF(P355=$X$34,"","○")</f>
        <v/>
      </c>
      <c r="P355" s="52">
        <v>7.53</v>
      </c>
      <c r="Q355" s="37" t="s">
        <v>47</v>
      </c>
      <c r="R355" s="53" t="str">
        <f>IF(S355=$Z$34,"","○")</f>
        <v/>
      </c>
      <c r="S355" s="54">
        <v>4.2000000000000003E-2</v>
      </c>
      <c r="T355" s="40" t="s">
        <v>30</v>
      </c>
      <c r="U355" s="55"/>
      <c r="V355" s="55"/>
      <c r="W355" s="56"/>
    </row>
    <row r="356" spans="1:23" ht="15" customHeight="1">
      <c r="A356" s="360"/>
      <c r="B356" s="346" t="s">
        <v>67</v>
      </c>
      <c r="C356" s="348"/>
      <c r="D356" s="349"/>
      <c r="E356" s="350"/>
      <c r="F356" s="28"/>
      <c r="G356" s="58"/>
      <c r="H356" s="30" t="str">
        <f t="shared" si="58"/>
        <v/>
      </c>
      <c r="I356" s="31"/>
      <c r="J356" s="58"/>
      <c r="K356" s="32" t="str">
        <f>IF(I356="","",I356*P356)</f>
        <v/>
      </c>
      <c r="L356" s="32" t="str">
        <f>IF(F356="",IF(I356="","",-(I356*P356)),(F356-I356)*P356)</f>
        <v/>
      </c>
      <c r="M356" s="33" t="str">
        <f>IF(L356="","",L356*S356*44/12)</f>
        <v/>
      </c>
      <c r="N356" s="34"/>
      <c r="O356" s="59"/>
      <c r="P356" s="60"/>
      <c r="Q356" s="61"/>
      <c r="R356" s="62"/>
      <c r="S356" s="60"/>
      <c r="T356" s="61"/>
      <c r="U356" s="63"/>
      <c r="V356" s="56"/>
    </row>
    <row r="357" spans="1:23" ht="15" customHeight="1" thickBot="1">
      <c r="A357" s="360"/>
      <c r="B357" s="347"/>
      <c r="C357" s="348"/>
      <c r="D357" s="349"/>
      <c r="E357" s="350"/>
      <c r="F357" s="28"/>
      <c r="G357" s="58"/>
      <c r="H357" s="30" t="str">
        <f t="shared" si="58"/>
        <v/>
      </c>
      <c r="I357" s="31"/>
      <c r="J357" s="58"/>
      <c r="K357" s="32" t="str">
        <f>IF(I357="","",I357*P357)</f>
        <v/>
      </c>
      <c r="L357" s="32" t="str">
        <f>IF(F357="",IF(I357="","",-(I357*P357)),(F357-I357)*P357)</f>
        <v/>
      </c>
      <c r="M357" s="33" t="str">
        <f>IF(L357="","",L357*S357*44/12)</f>
        <v/>
      </c>
      <c r="N357" s="34"/>
      <c r="O357" s="56"/>
      <c r="P357" s="67"/>
      <c r="Q357" s="68"/>
      <c r="R357" s="65"/>
      <c r="S357" s="67"/>
      <c r="T357" s="69"/>
    </row>
    <row r="358" spans="1:23" ht="15" customHeight="1" thickTop="1">
      <c r="A358" s="360"/>
      <c r="B358" s="251" t="s">
        <v>68</v>
      </c>
      <c r="C358" s="251"/>
      <c r="D358" s="251"/>
      <c r="E358" s="251"/>
      <c r="F358" s="251"/>
      <c r="G358" s="251"/>
      <c r="H358" s="251"/>
      <c r="I358" s="251"/>
      <c r="J358" s="251"/>
      <c r="K358" s="251"/>
      <c r="L358" s="251"/>
      <c r="M358" s="71" t="str">
        <f>IF(SUM(M329:M357)=0,"",SUM(M329:M357))</f>
        <v/>
      </c>
      <c r="N358" s="34"/>
      <c r="O358" s="56"/>
      <c r="P358" s="65"/>
      <c r="Q358" s="15"/>
      <c r="R358" s="65"/>
      <c r="S358" s="72"/>
      <c r="T358" s="73"/>
      <c r="U358" s="56"/>
      <c r="V358" s="56"/>
    </row>
    <row r="359" spans="1:23" ht="15" customHeight="1">
      <c r="A359" s="360"/>
      <c r="B359" s="351"/>
      <c r="C359" s="352"/>
      <c r="D359" s="352"/>
      <c r="E359" s="353"/>
      <c r="F359" s="251" t="s">
        <v>5</v>
      </c>
      <c r="G359" s="251"/>
      <c r="H359" s="251"/>
      <c r="I359" s="339" t="s">
        <v>6</v>
      </c>
      <c r="J359" s="339"/>
      <c r="K359" s="339"/>
      <c r="L359" s="281" t="s">
        <v>69</v>
      </c>
      <c r="M359" s="279" t="s">
        <v>8</v>
      </c>
      <c r="N359" s="34"/>
      <c r="O359" s="56"/>
      <c r="P359" s="74"/>
      <c r="Q359" s="75"/>
      <c r="R359" s="65"/>
      <c r="S359" s="74"/>
      <c r="T359" s="75"/>
    </row>
    <row r="360" spans="1:23" ht="15" customHeight="1" thickBot="1">
      <c r="A360" s="360"/>
      <c r="B360" s="354"/>
      <c r="C360" s="355"/>
      <c r="D360" s="355"/>
      <c r="E360" s="356"/>
      <c r="F360" s="23" t="s">
        <v>12</v>
      </c>
      <c r="G360" s="340" t="s">
        <v>70</v>
      </c>
      <c r="H360" s="342"/>
      <c r="I360" s="23" t="s">
        <v>12</v>
      </c>
      <c r="J360" s="340" t="s">
        <v>70</v>
      </c>
      <c r="K360" s="342"/>
      <c r="L360" s="282"/>
      <c r="M360" s="280"/>
      <c r="N360" s="34"/>
      <c r="O360" s="56"/>
      <c r="P360" s="74"/>
      <c r="Q360" s="75"/>
      <c r="R360" s="65"/>
      <c r="S360" s="74"/>
      <c r="T360" s="75"/>
    </row>
    <row r="361" spans="1:23" ht="15" customHeight="1" thickTop="1" thickBot="1">
      <c r="A361" s="360"/>
      <c r="B361" s="357"/>
      <c r="C361" s="358"/>
      <c r="D361" s="358"/>
      <c r="E361" s="359"/>
      <c r="F361" s="25" t="s">
        <v>16</v>
      </c>
      <c r="G361" s="341"/>
      <c r="H361" s="343"/>
      <c r="I361" s="25" t="s">
        <v>18</v>
      </c>
      <c r="J361" s="341"/>
      <c r="K361" s="343"/>
      <c r="L361" s="76" t="s">
        <v>71</v>
      </c>
      <c r="M361" s="26" t="s">
        <v>21</v>
      </c>
      <c r="N361" s="34"/>
      <c r="O361" s="77" t="s">
        <v>72</v>
      </c>
      <c r="P361" s="74"/>
      <c r="Q361" s="15"/>
      <c r="R361" s="65"/>
      <c r="S361" s="74"/>
      <c r="T361" s="75"/>
      <c r="U361" s="344" t="s">
        <v>73</v>
      </c>
      <c r="V361" s="345"/>
      <c r="W361" s="78"/>
    </row>
    <row r="362" spans="1:23" ht="15" customHeight="1" thickTop="1" thickBot="1">
      <c r="A362" s="360"/>
      <c r="B362" s="325" t="s">
        <v>74</v>
      </c>
      <c r="C362" s="326"/>
      <c r="D362" s="326"/>
      <c r="E362" s="327"/>
      <c r="F362" s="28"/>
      <c r="G362" s="29" t="s">
        <v>46</v>
      </c>
      <c r="H362" s="79"/>
      <c r="I362" s="31"/>
      <c r="J362" s="29" t="s">
        <v>46</v>
      </c>
      <c r="K362" s="80"/>
      <c r="L362" s="32" t="str">
        <f>IF(F362="",IF(I362="","",F362-I362),F362-I362)</f>
        <v/>
      </c>
      <c r="M362" s="33" t="str">
        <f>IF(L362="","",L362*S362)</f>
        <v/>
      </c>
      <c r="N362" s="34"/>
      <c r="O362" s="56"/>
      <c r="P362" s="74"/>
      <c r="Q362" s="75"/>
      <c r="R362" s="38"/>
      <c r="S362" s="81"/>
      <c r="T362" s="82" t="s">
        <v>75</v>
      </c>
      <c r="U362" s="328"/>
      <c r="V362" s="329"/>
    </row>
    <row r="363" spans="1:23" ht="15" customHeight="1" thickTop="1">
      <c r="A363" s="360"/>
      <c r="B363" s="251" t="s">
        <v>76</v>
      </c>
      <c r="C363" s="251"/>
      <c r="D363" s="251"/>
      <c r="E363" s="251"/>
      <c r="F363" s="251"/>
      <c r="G363" s="251"/>
      <c r="H363" s="251"/>
      <c r="I363" s="251"/>
      <c r="J363" s="251"/>
      <c r="K363" s="251"/>
      <c r="L363" s="251"/>
      <c r="M363" s="71" t="str">
        <f>IF(M362=0,"",M362)</f>
        <v/>
      </c>
      <c r="N363" s="34"/>
      <c r="O363" s="11" t="s">
        <v>150</v>
      </c>
      <c r="P363" s="65"/>
      <c r="Q363" s="15"/>
      <c r="R363" s="83"/>
      <c r="S363" s="84"/>
      <c r="T363" s="85"/>
      <c r="U363" s="86"/>
      <c r="V363" s="86"/>
    </row>
    <row r="364" spans="1:23">
      <c r="A364" s="264" t="s">
        <v>77</v>
      </c>
      <c r="B364" s="330"/>
      <c r="C364" s="331"/>
      <c r="D364" s="331"/>
      <c r="E364" s="332"/>
      <c r="F364" s="251" t="s">
        <v>5</v>
      </c>
      <c r="G364" s="251"/>
      <c r="H364" s="251"/>
      <c r="I364" s="339" t="s">
        <v>6</v>
      </c>
      <c r="J364" s="339"/>
      <c r="K364" s="339"/>
      <c r="L364" s="281" t="s">
        <v>7</v>
      </c>
      <c r="M364" s="281" t="s">
        <v>8</v>
      </c>
      <c r="N364" s="22"/>
      <c r="O364" s="319" t="s">
        <v>9</v>
      </c>
      <c r="P364" s="318" t="s">
        <v>10</v>
      </c>
      <c r="Q364" s="318"/>
      <c r="R364" s="319" t="s">
        <v>9</v>
      </c>
      <c r="S364" s="318" t="s">
        <v>11</v>
      </c>
      <c r="T364" s="318"/>
    </row>
    <row r="365" spans="1:23">
      <c r="A365" s="265"/>
      <c r="B365" s="333"/>
      <c r="C365" s="334"/>
      <c r="D365" s="334"/>
      <c r="E365" s="335"/>
      <c r="F365" s="23" t="s">
        <v>12</v>
      </c>
      <c r="G365" s="251" t="s">
        <v>13</v>
      </c>
      <c r="H365" s="23" t="s">
        <v>14</v>
      </c>
      <c r="I365" s="23" t="s">
        <v>12</v>
      </c>
      <c r="J365" s="251" t="s">
        <v>13</v>
      </c>
      <c r="K365" s="23" t="s">
        <v>14</v>
      </c>
      <c r="L365" s="282"/>
      <c r="M365" s="282"/>
      <c r="N365" s="22"/>
      <c r="O365" s="320"/>
      <c r="P365" s="24" t="s">
        <v>12</v>
      </c>
      <c r="Q365" s="322" t="s">
        <v>15</v>
      </c>
      <c r="R365" s="320"/>
      <c r="S365" s="319" t="s">
        <v>12</v>
      </c>
      <c r="T365" s="323" t="s">
        <v>13</v>
      </c>
    </row>
    <row r="366" spans="1:23">
      <c r="A366" s="265"/>
      <c r="B366" s="336"/>
      <c r="C366" s="337"/>
      <c r="D366" s="337"/>
      <c r="E366" s="338"/>
      <c r="F366" s="25" t="s">
        <v>16</v>
      </c>
      <c r="G366" s="251"/>
      <c r="H366" s="25" t="s">
        <v>17</v>
      </c>
      <c r="I366" s="25" t="s">
        <v>18</v>
      </c>
      <c r="J366" s="251"/>
      <c r="K366" s="25" t="s">
        <v>19</v>
      </c>
      <c r="L366" s="26" t="s">
        <v>20</v>
      </c>
      <c r="M366" s="26" t="s">
        <v>21</v>
      </c>
      <c r="N366" s="22"/>
      <c r="O366" s="321"/>
      <c r="P366" s="27" t="s">
        <v>22</v>
      </c>
      <c r="Q366" s="322"/>
      <c r="R366" s="321"/>
      <c r="S366" s="321"/>
      <c r="T366" s="324"/>
    </row>
    <row r="367" spans="1:23" ht="15" customHeight="1">
      <c r="A367" s="265"/>
      <c r="B367" s="228" t="s">
        <v>78</v>
      </c>
      <c r="C367" s="308"/>
      <c r="D367" s="308"/>
      <c r="E367" s="229"/>
      <c r="F367" s="28"/>
      <c r="G367" s="29" t="s">
        <v>39</v>
      </c>
      <c r="H367" s="32" t="str">
        <f t="shared" ref="H367:H385" si="65">IF(F367="","",F367*P367)</f>
        <v/>
      </c>
      <c r="I367" s="28"/>
      <c r="J367" s="29" t="s">
        <v>39</v>
      </c>
      <c r="K367" s="32" t="str">
        <f t="shared" ref="K367:K368" si="66">IF(I367="","",I367*P367)</f>
        <v/>
      </c>
      <c r="L367" s="32" t="str">
        <f>IF(F367="",IF(I367="","",-(I367*P367)),(F367-I367)*P367)</f>
        <v/>
      </c>
      <c r="M367" s="33" t="str">
        <f>IF(L367="","",L367*S367*44/12)</f>
        <v/>
      </c>
      <c r="N367" s="34"/>
      <c r="O367" s="35" t="str">
        <f>IF(P367=$X$46,"","○")</f>
        <v/>
      </c>
      <c r="P367" s="36">
        <v>13.6</v>
      </c>
      <c r="Q367" s="37" t="s">
        <v>40</v>
      </c>
      <c r="R367" s="38"/>
      <c r="S367" s="88">
        <v>0</v>
      </c>
      <c r="T367" s="40" t="s">
        <v>27</v>
      </c>
    </row>
    <row r="368" spans="1:23" ht="15" customHeight="1">
      <c r="A368" s="265"/>
      <c r="B368" s="228" t="s">
        <v>79</v>
      </c>
      <c r="C368" s="308"/>
      <c r="D368" s="308"/>
      <c r="E368" s="229"/>
      <c r="F368" s="28"/>
      <c r="G368" s="29" t="s">
        <v>39</v>
      </c>
      <c r="H368" s="32" t="str">
        <f t="shared" si="65"/>
        <v/>
      </c>
      <c r="I368" s="28"/>
      <c r="J368" s="29" t="s">
        <v>39</v>
      </c>
      <c r="K368" s="32" t="str">
        <f t="shared" si="66"/>
        <v/>
      </c>
      <c r="L368" s="32" t="str">
        <f t="shared" ref="L368" si="67">IF(F368="",IF(I368="","",-(I368*P368)),(F368-I368)*P368)</f>
        <v/>
      </c>
      <c r="M368" s="33" t="str">
        <f t="shared" ref="M368:M378" si="68">IF(L368="","",L368*S368*44/12)</f>
        <v/>
      </c>
      <c r="N368" s="34"/>
      <c r="O368" s="35" t="str">
        <f>IF(P368=$X$47,"","○")</f>
        <v/>
      </c>
      <c r="P368" s="36">
        <v>13.2</v>
      </c>
      <c r="Q368" s="37" t="s">
        <v>40</v>
      </c>
      <c r="R368" s="38"/>
      <c r="S368" s="88">
        <v>0</v>
      </c>
      <c r="T368" s="40" t="s">
        <v>30</v>
      </c>
    </row>
    <row r="369" spans="1:23" ht="15" customHeight="1">
      <c r="A369" s="265"/>
      <c r="B369" s="228" t="s">
        <v>80</v>
      </c>
      <c r="C369" s="308"/>
      <c r="D369" s="308"/>
      <c r="E369" s="229"/>
      <c r="F369" s="28"/>
      <c r="G369" s="29" t="s">
        <v>39</v>
      </c>
      <c r="H369" s="32" t="str">
        <f t="shared" si="65"/>
        <v/>
      </c>
      <c r="I369" s="28"/>
      <c r="J369" s="29" t="s">
        <v>39</v>
      </c>
      <c r="K369" s="32" t="str">
        <f>IF(I369="","",I369*P369)</f>
        <v/>
      </c>
      <c r="L369" s="32" t="str">
        <f>IF(F369="",IF(I369="","",-(I369*P369)),(F369-I369)*P369)</f>
        <v/>
      </c>
      <c r="M369" s="33" t="str">
        <f t="shared" si="68"/>
        <v/>
      </c>
      <c r="N369" s="34"/>
      <c r="O369" s="35" t="str">
        <f>IF(P369=$X$48,"","○")</f>
        <v/>
      </c>
      <c r="P369" s="36">
        <v>17.100000000000001</v>
      </c>
      <c r="Q369" s="37" t="s">
        <v>40</v>
      </c>
      <c r="R369" s="38"/>
      <c r="S369" s="88">
        <v>0</v>
      </c>
      <c r="T369" s="40" t="s">
        <v>30</v>
      </c>
    </row>
    <row r="370" spans="1:23" ht="15" customHeight="1">
      <c r="A370" s="265"/>
      <c r="B370" s="228" t="s">
        <v>81</v>
      </c>
      <c r="C370" s="308"/>
      <c r="D370" s="308"/>
      <c r="E370" s="229"/>
      <c r="F370" s="28"/>
      <c r="G370" s="29" t="s">
        <v>25</v>
      </c>
      <c r="H370" s="32" t="str">
        <f t="shared" si="65"/>
        <v/>
      </c>
      <c r="I370" s="28"/>
      <c r="J370" s="29" t="s">
        <v>25</v>
      </c>
      <c r="K370" s="32" t="str">
        <f t="shared" ref="K370:K385" si="69">IF(I370="","",I370*P370)</f>
        <v/>
      </c>
      <c r="L370" s="32" t="str">
        <f t="shared" ref="L370" si="70">IF(F370="",IF(I370="","",-(I370*P370)),(F370-I370)*P370)</f>
        <v/>
      </c>
      <c r="M370" s="33" t="str">
        <f t="shared" si="68"/>
        <v/>
      </c>
      <c r="N370" s="34"/>
      <c r="O370" s="35" t="str">
        <f>IF(P370=$X$49,"","○")</f>
        <v/>
      </c>
      <c r="P370" s="36">
        <v>23.4</v>
      </c>
      <c r="Q370" s="37" t="s">
        <v>26</v>
      </c>
      <c r="R370" s="38"/>
      <c r="S370" s="88">
        <v>0</v>
      </c>
      <c r="T370" s="40" t="s">
        <v>30</v>
      </c>
    </row>
    <row r="371" spans="1:23" ht="15" customHeight="1">
      <c r="A371" s="265"/>
      <c r="B371" s="228" t="s">
        <v>82</v>
      </c>
      <c r="C371" s="308"/>
      <c r="D371" s="308"/>
      <c r="E371" s="229"/>
      <c r="F371" s="28"/>
      <c r="G371" s="29" t="s">
        <v>25</v>
      </c>
      <c r="H371" s="32" t="str">
        <f t="shared" si="65"/>
        <v/>
      </c>
      <c r="I371" s="28"/>
      <c r="J371" s="29" t="s">
        <v>25</v>
      </c>
      <c r="K371" s="32" t="str">
        <f t="shared" si="69"/>
        <v/>
      </c>
      <c r="L371" s="32" t="str">
        <f>IF(F371="",IF(I371="","",-(I371*P371)),(F371-I371)*P371)</f>
        <v/>
      </c>
      <c r="M371" s="33" t="str">
        <f t="shared" si="68"/>
        <v/>
      </c>
      <c r="N371" s="34"/>
      <c r="O371" s="35" t="str">
        <f>IF(P371=$X$50,"","○")</f>
        <v/>
      </c>
      <c r="P371" s="36">
        <v>35.6</v>
      </c>
      <c r="Q371" s="37" t="s">
        <v>26</v>
      </c>
      <c r="R371" s="38"/>
      <c r="S371" s="88">
        <v>0</v>
      </c>
      <c r="T371" s="40" t="s">
        <v>30</v>
      </c>
    </row>
    <row r="372" spans="1:23" ht="15" customHeight="1">
      <c r="A372" s="265"/>
      <c r="B372" s="228" t="s">
        <v>83</v>
      </c>
      <c r="C372" s="308"/>
      <c r="D372" s="308"/>
      <c r="E372" s="229"/>
      <c r="F372" s="28"/>
      <c r="G372" s="29" t="s">
        <v>46</v>
      </c>
      <c r="H372" s="32" t="str">
        <f t="shared" si="65"/>
        <v/>
      </c>
      <c r="I372" s="28"/>
      <c r="J372" s="29" t="s">
        <v>46</v>
      </c>
      <c r="K372" s="32" t="str">
        <f t="shared" si="69"/>
        <v/>
      </c>
      <c r="L372" s="32" t="str">
        <f t="shared" ref="L372:L377" si="71">IF(F372="",IF(I372="","",-(I372*P372)),(F372-I372)*P372)</f>
        <v/>
      </c>
      <c r="M372" s="33" t="str">
        <f t="shared" si="68"/>
        <v/>
      </c>
      <c r="N372" s="34"/>
      <c r="O372" s="35" t="str">
        <f>IF(P372=$X$51,"","○")</f>
        <v/>
      </c>
      <c r="P372" s="36">
        <v>21.2</v>
      </c>
      <c r="Q372" s="37" t="s">
        <v>47</v>
      </c>
      <c r="R372" s="38"/>
      <c r="S372" s="88">
        <v>0</v>
      </c>
      <c r="T372" s="40" t="s">
        <v>30</v>
      </c>
    </row>
    <row r="373" spans="1:23" ht="15" customHeight="1">
      <c r="A373" s="265"/>
      <c r="B373" s="228" t="s">
        <v>84</v>
      </c>
      <c r="C373" s="308"/>
      <c r="D373" s="308"/>
      <c r="E373" s="229"/>
      <c r="F373" s="28"/>
      <c r="G373" s="29" t="s">
        <v>39</v>
      </c>
      <c r="H373" s="32" t="str">
        <f t="shared" si="65"/>
        <v/>
      </c>
      <c r="I373" s="28"/>
      <c r="J373" s="29" t="s">
        <v>39</v>
      </c>
      <c r="K373" s="32" t="str">
        <f t="shared" si="69"/>
        <v/>
      </c>
      <c r="L373" s="32" t="str">
        <f t="shared" si="71"/>
        <v/>
      </c>
      <c r="M373" s="33" t="str">
        <f t="shared" si="68"/>
        <v/>
      </c>
      <c r="N373" s="34"/>
      <c r="O373" s="35" t="str">
        <f>IF(P373=$X$52,"","○")</f>
        <v/>
      </c>
      <c r="P373" s="36">
        <v>13.2</v>
      </c>
      <c r="Q373" s="37" t="s">
        <v>40</v>
      </c>
      <c r="R373" s="38"/>
      <c r="S373" s="88">
        <v>0</v>
      </c>
      <c r="T373" s="40" t="s">
        <v>30</v>
      </c>
    </row>
    <row r="374" spans="1:23" ht="15" customHeight="1">
      <c r="A374" s="265"/>
      <c r="B374" s="228" t="s">
        <v>85</v>
      </c>
      <c r="C374" s="308"/>
      <c r="D374" s="308"/>
      <c r="E374" s="229"/>
      <c r="F374" s="28"/>
      <c r="G374" s="29" t="s">
        <v>39</v>
      </c>
      <c r="H374" s="32" t="str">
        <f t="shared" si="65"/>
        <v/>
      </c>
      <c r="I374" s="28"/>
      <c r="J374" s="29" t="s">
        <v>39</v>
      </c>
      <c r="K374" s="32" t="str">
        <f t="shared" si="69"/>
        <v/>
      </c>
      <c r="L374" s="32" t="str">
        <f t="shared" si="71"/>
        <v/>
      </c>
      <c r="M374" s="33" t="str">
        <f t="shared" si="68"/>
        <v/>
      </c>
      <c r="N374" s="34"/>
      <c r="O374" s="35" t="str">
        <f>IF(P374=$X$53,"","○")</f>
        <v/>
      </c>
      <c r="P374" s="45">
        <v>18</v>
      </c>
      <c r="Q374" s="37" t="s">
        <v>40</v>
      </c>
      <c r="R374" s="38" t="str">
        <f>IF(S374=$Z$53,"","○")</f>
        <v/>
      </c>
      <c r="S374" s="90">
        <v>1.6199999999999999E-2</v>
      </c>
      <c r="T374" s="40" t="s">
        <v>30</v>
      </c>
    </row>
    <row r="375" spans="1:23" ht="15" customHeight="1">
      <c r="A375" s="265"/>
      <c r="B375" s="228" t="s">
        <v>86</v>
      </c>
      <c r="C375" s="308"/>
      <c r="D375" s="308"/>
      <c r="E375" s="229"/>
      <c r="F375" s="28"/>
      <c r="G375" s="29" t="s">
        <v>39</v>
      </c>
      <c r="H375" s="32" t="str">
        <f t="shared" si="65"/>
        <v/>
      </c>
      <c r="I375" s="28"/>
      <c r="J375" s="29" t="s">
        <v>39</v>
      </c>
      <c r="K375" s="32" t="str">
        <f t="shared" si="69"/>
        <v/>
      </c>
      <c r="L375" s="32" t="str">
        <f t="shared" si="71"/>
        <v/>
      </c>
      <c r="M375" s="33" t="str">
        <f t="shared" si="68"/>
        <v/>
      </c>
      <c r="N375" s="34"/>
      <c r="O375" s="35" t="str">
        <f>IF(P375=$X$54,"","○")</f>
        <v/>
      </c>
      <c r="P375" s="36">
        <v>26.9</v>
      </c>
      <c r="Q375" s="37" t="s">
        <v>40</v>
      </c>
      <c r="R375" s="38" t="str">
        <f>IF(S375=$Z$54,"","○")</f>
        <v/>
      </c>
      <c r="S375" s="90">
        <v>1.66E-2</v>
      </c>
      <c r="T375" s="40" t="s">
        <v>30</v>
      </c>
    </row>
    <row r="376" spans="1:23" ht="15" customHeight="1">
      <c r="A376" s="265"/>
      <c r="B376" s="228" t="s">
        <v>87</v>
      </c>
      <c r="C376" s="308"/>
      <c r="D376" s="308"/>
      <c r="E376" s="229"/>
      <c r="F376" s="28"/>
      <c r="G376" s="29" t="s">
        <v>39</v>
      </c>
      <c r="H376" s="32" t="str">
        <f t="shared" si="65"/>
        <v/>
      </c>
      <c r="I376" s="28"/>
      <c r="J376" s="29" t="s">
        <v>39</v>
      </c>
      <c r="K376" s="32" t="str">
        <f t="shared" si="69"/>
        <v/>
      </c>
      <c r="L376" s="32" t="str">
        <f t="shared" si="71"/>
        <v/>
      </c>
      <c r="M376" s="33" t="str">
        <f t="shared" si="68"/>
        <v/>
      </c>
      <c r="N376" s="34"/>
      <c r="O376" s="35" t="str">
        <f>IF(P376=$X$55,"","○")</f>
        <v/>
      </c>
      <c r="P376" s="36">
        <v>33.200000000000003</v>
      </c>
      <c r="Q376" s="37" t="s">
        <v>40</v>
      </c>
      <c r="R376" s="38" t="str">
        <f>IF(S376=$Z$55,"","○")</f>
        <v/>
      </c>
      <c r="S376" s="90">
        <v>1.35E-2</v>
      </c>
      <c r="T376" s="40" t="s">
        <v>30</v>
      </c>
    </row>
    <row r="377" spans="1:23" ht="15" customHeight="1">
      <c r="A377" s="265"/>
      <c r="B377" s="315" t="s">
        <v>88</v>
      </c>
      <c r="C377" s="316"/>
      <c r="D377" s="316"/>
      <c r="E377" s="317"/>
      <c r="F377" s="28"/>
      <c r="G377" s="29" t="s">
        <v>39</v>
      </c>
      <c r="H377" s="32" t="str">
        <f t="shared" si="65"/>
        <v/>
      </c>
      <c r="I377" s="28"/>
      <c r="J377" s="29" t="s">
        <v>39</v>
      </c>
      <c r="K377" s="32" t="str">
        <f t="shared" si="69"/>
        <v/>
      </c>
      <c r="L377" s="32" t="str">
        <f t="shared" si="71"/>
        <v/>
      </c>
      <c r="M377" s="33" t="str">
        <f t="shared" si="68"/>
        <v/>
      </c>
      <c r="N377" s="34"/>
      <c r="O377" s="35" t="str">
        <f>IF(P377=$X$56,"","○")</f>
        <v/>
      </c>
      <c r="P377" s="36">
        <v>29.3</v>
      </c>
      <c r="Q377" s="37" t="s">
        <v>40</v>
      </c>
      <c r="R377" s="38" t="str">
        <f>IF(S377=$Z$56,"","○")</f>
        <v/>
      </c>
      <c r="S377" s="90">
        <v>2.5700000000000001E-2</v>
      </c>
      <c r="T377" s="40" t="s">
        <v>27</v>
      </c>
    </row>
    <row r="378" spans="1:23" ht="15" customHeight="1">
      <c r="A378" s="265"/>
      <c r="B378" s="315" t="s">
        <v>89</v>
      </c>
      <c r="C378" s="316"/>
      <c r="D378" s="316"/>
      <c r="E378" s="317"/>
      <c r="F378" s="28"/>
      <c r="G378" s="29" t="s">
        <v>39</v>
      </c>
      <c r="H378" s="32" t="str">
        <f t="shared" si="65"/>
        <v/>
      </c>
      <c r="I378" s="28"/>
      <c r="J378" s="29" t="s">
        <v>39</v>
      </c>
      <c r="K378" s="32" t="str">
        <f t="shared" si="69"/>
        <v/>
      </c>
      <c r="L378" s="32" t="str">
        <f>IF(F378="",IF(I378="","",-(I378*P378)),(F378-I378)*P378)</f>
        <v/>
      </c>
      <c r="M378" s="33" t="str">
        <f t="shared" si="68"/>
        <v/>
      </c>
      <c r="N378" s="34"/>
      <c r="O378" s="35" t="str">
        <f>IF(P378=$X$57,"","○")</f>
        <v/>
      </c>
      <c r="P378" s="36">
        <v>29.3</v>
      </c>
      <c r="Q378" s="37" t="s">
        <v>40</v>
      </c>
      <c r="R378" s="38" t="str">
        <f>IF(S378=$Z$57,"","○")</f>
        <v/>
      </c>
      <c r="S378" s="90">
        <v>2.3900000000000001E-2</v>
      </c>
      <c r="T378" s="40" t="s">
        <v>27</v>
      </c>
    </row>
    <row r="379" spans="1:23" ht="15" customHeight="1">
      <c r="A379" s="265"/>
      <c r="B379" s="228" t="s">
        <v>90</v>
      </c>
      <c r="C379" s="308"/>
      <c r="D379" s="308"/>
      <c r="E379" s="229"/>
      <c r="F379" s="28"/>
      <c r="G379" s="29" t="s">
        <v>25</v>
      </c>
      <c r="H379" s="32" t="str">
        <f t="shared" si="65"/>
        <v/>
      </c>
      <c r="I379" s="28"/>
      <c r="J379" s="29" t="s">
        <v>25</v>
      </c>
      <c r="K379" s="32" t="str">
        <f t="shared" si="69"/>
        <v/>
      </c>
      <c r="L379" s="32" t="str">
        <f t="shared" ref="L379" si="72">IF(F379="",IF(I379="","",-(I379*P379)),(F379-I379)*P379)</f>
        <v/>
      </c>
      <c r="M379" s="33" t="str">
        <f>IF(L379="","",L379*S379*44/12)</f>
        <v/>
      </c>
      <c r="N379" s="34"/>
      <c r="O379" s="35" t="str">
        <f>IF(P379=$X$58,"","○")</f>
        <v/>
      </c>
      <c r="P379" s="36">
        <v>40.200000000000003</v>
      </c>
      <c r="Q379" s="37" t="s">
        <v>26</v>
      </c>
      <c r="R379" s="38" t="str">
        <f>IF(S379=$Z$58,"","○")</f>
        <v/>
      </c>
      <c r="S379" s="90">
        <v>1.7899999999999999E-2</v>
      </c>
      <c r="T379" s="40" t="s">
        <v>30</v>
      </c>
    </row>
    <row r="380" spans="1:23" ht="15" customHeight="1">
      <c r="A380" s="265"/>
      <c r="B380" s="228" t="s">
        <v>91</v>
      </c>
      <c r="C380" s="308"/>
      <c r="D380" s="308"/>
      <c r="E380" s="229"/>
      <c r="F380" s="28"/>
      <c r="G380" s="29" t="s">
        <v>46</v>
      </c>
      <c r="H380" s="32" t="str">
        <f t="shared" si="65"/>
        <v/>
      </c>
      <c r="I380" s="28"/>
      <c r="J380" s="29" t="s">
        <v>46</v>
      </c>
      <c r="K380" s="32" t="str">
        <f t="shared" si="69"/>
        <v/>
      </c>
      <c r="L380" s="32" t="str">
        <f>IF(F380="",IF(I380="","",-(I380*P380)),(F380-I380)*P380)</f>
        <v/>
      </c>
      <c r="M380" s="33" t="str">
        <f t="shared" ref="M380" si="73">IF(L380="","",L380*S380*44/12)</f>
        <v/>
      </c>
      <c r="N380" s="34"/>
      <c r="O380" s="35" t="str">
        <f>IF(P380=$X$59,"","○")</f>
        <v/>
      </c>
      <c r="P380" s="36">
        <v>21.2</v>
      </c>
      <c r="Q380" s="37" t="s">
        <v>47</v>
      </c>
      <c r="R380" s="38"/>
      <c r="S380" s="88">
        <v>0</v>
      </c>
      <c r="T380" s="40" t="s">
        <v>30</v>
      </c>
    </row>
    <row r="381" spans="1:23" ht="15" customHeight="1">
      <c r="A381" s="265"/>
      <c r="B381" s="228" t="s">
        <v>92</v>
      </c>
      <c r="C381" s="308"/>
      <c r="D381" s="308"/>
      <c r="E381" s="229"/>
      <c r="F381" s="28"/>
      <c r="G381" s="29" t="s">
        <v>39</v>
      </c>
      <c r="H381" s="32" t="str">
        <f t="shared" si="65"/>
        <v/>
      </c>
      <c r="I381" s="28"/>
      <c r="J381" s="29" t="s">
        <v>39</v>
      </c>
      <c r="K381" s="32" t="str">
        <f t="shared" si="69"/>
        <v/>
      </c>
      <c r="L381" s="32" t="str">
        <f t="shared" ref="L381:L385" si="74">IF(F381="",IF(I381="","",-(I381*P381)),(F381-I381)*P381)</f>
        <v/>
      </c>
      <c r="M381" s="33" t="str">
        <f>IF(L381="","",L381*S381*44/12)</f>
        <v/>
      </c>
      <c r="N381" s="34"/>
      <c r="O381" s="35" t="str">
        <f>IF(P381=$X$60,"","○")</f>
        <v/>
      </c>
      <c r="P381" s="36">
        <v>17.100000000000001</v>
      </c>
      <c r="Q381" s="37" t="s">
        <v>40</v>
      </c>
      <c r="R381" s="38"/>
      <c r="S381" s="88">
        <v>0</v>
      </c>
      <c r="T381" s="40" t="s">
        <v>30</v>
      </c>
    </row>
    <row r="382" spans="1:23" ht="15" customHeight="1">
      <c r="A382" s="265"/>
      <c r="B382" s="228" t="s">
        <v>93</v>
      </c>
      <c r="C382" s="308"/>
      <c r="D382" s="308"/>
      <c r="E382" s="229"/>
      <c r="F382" s="28"/>
      <c r="G382" s="29" t="s">
        <v>39</v>
      </c>
      <c r="H382" s="32" t="str">
        <f t="shared" si="65"/>
        <v/>
      </c>
      <c r="I382" s="28"/>
      <c r="J382" s="29" t="s">
        <v>39</v>
      </c>
      <c r="K382" s="32" t="str">
        <f t="shared" si="69"/>
        <v/>
      </c>
      <c r="L382" s="32" t="str">
        <f t="shared" si="74"/>
        <v/>
      </c>
      <c r="M382" s="33" t="str">
        <f t="shared" ref="M382" si="75">IF(L382="","",L382*S382*44/12)</f>
        <v/>
      </c>
      <c r="N382" s="34"/>
      <c r="O382" s="35" t="str">
        <f>IF(P382=$X$61,"","○")</f>
        <v/>
      </c>
      <c r="P382" s="45">
        <v>142</v>
      </c>
      <c r="Q382" s="37" t="s">
        <v>40</v>
      </c>
      <c r="R382" s="38"/>
      <c r="S382" s="88">
        <v>0</v>
      </c>
      <c r="T382" s="40" t="s">
        <v>30</v>
      </c>
    </row>
    <row r="383" spans="1:23" ht="15" customHeight="1" thickBot="1">
      <c r="A383" s="265"/>
      <c r="B383" s="228" t="s">
        <v>94</v>
      </c>
      <c r="C383" s="308"/>
      <c r="D383" s="308"/>
      <c r="E383" s="229"/>
      <c r="F383" s="28"/>
      <c r="G383" s="29" t="s">
        <v>39</v>
      </c>
      <c r="H383" s="32" t="str">
        <f t="shared" si="65"/>
        <v/>
      </c>
      <c r="I383" s="28"/>
      <c r="J383" s="29" t="s">
        <v>39</v>
      </c>
      <c r="K383" s="32" t="str">
        <f t="shared" si="69"/>
        <v/>
      </c>
      <c r="L383" s="32" t="str">
        <f t="shared" si="74"/>
        <v/>
      </c>
      <c r="M383" s="33" t="str">
        <f>IF(L383="","",L383*S383*44/12)</f>
        <v/>
      </c>
      <c r="N383" s="34"/>
      <c r="O383" s="35" t="str">
        <f>IF(P383=$X$62,"","○")</f>
        <v/>
      </c>
      <c r="P383" s="52">
        <v>22.5</v>
      </c>
      <c r="Q383" s="91" t="s">
        <v>40</v>
      </c>
      <c r="R383" s="38"/>
      <c r="S383" s="92">
        <v>0</v>
      </c>
      <c r="T383" s="93" t="s">
        <v>30</v>
      </c>
    </row>
    <row r="384" spans="1:23" ht="15" customHeight="1">
      <c r="A384" s="265"/>
      <c r="B384" s="309" t="s">
        <v>95</v>
      </c>
      <c r="C384" s="310"/>
      <c r="D384" s="313"/>
      <c r="E384" s="314"/>
      <c r="F384" s="28"/>
      <c r="G384" s="58"/>
      <c r="H384" s="32" t="str">
        <f t="shared" si="65"/>
        <v/>
      </c>
      <c r="I384" s="28"/>
      <c r="J384" s="58"/>
      <c r="K384" s="32" t="str">
        <f t="shared" si="69"/>
        <v/>
      </c>
      <c r="L384" s="32" t="str">
        <f t="shared" si="74"/>
        <v/>
      </c>
      <c r="M384" s="33" t="str">
        <f t="shared" ref="M384:M385" si="76">IF(L384="","",L384*S384*44/12)</f>
        <v/>
      </c>
      <c r="N384" s="94"/>
      <c r="O384" s="95"/>
      <c r="P384" s="60"/>
      <c r="Q384" s="96"/>
      <c r="R384" s="62"/>
      <c r="S384" s="60"/>
      <c r="T384" s="96"/>
      <c r="W384" s="56"/>
    </row>
    <row r="385" spans="1:23" ht="15" customHeight="1" thickBot="1">
      <c r="A385" s="265"/>
      <c r="B385" s="311"/>
      <c r="C385" s="312"/>
      <c r="D385" s="313"/>
      <c r="E385" s="314"/>
      <c r="F385" s="28"/>
      <c r="G385" s="58"/>
      <c r="H385" s="32" t="str">
        <f t="shared" si="65"/>
        <v/>
      </c>
      <c r="I385" s="28"/>
      <c r="J385" s="58"/>
      <c r="K385" s="32" t="str">
        <f t="shared" si="69"/>
        <v/>
      </c>
      <c r="L385" s="32" t="str">
        <f t="shared" si="74"/>
        <v/>
      </c>
      <c r="M385" s="33" t="str">
        <f t="shared" si="76"/>
        <v/>
      </c>
      <c r="N385" s="94"/>
      <c r="O385" s="97"/>
      <c r="P385" s="67"/>
      <c r="Q385" s="98"/>
      <c r="R385" s="65"/>
      <c r="S385" s="67"/>
      <c r="T385" s="98"/>
      <c r="W385" s="56"/>
    </row>
    <row r="386" spans="1:23" ht="15" customHeight="1">
      <c r="A386" s="99"/>
      <c r="B386" s="303" t="s">
        <v>96</v>
      </c>
      <c r="C386" s="304"/>
      <c r="D386" s="304"/>
      <c r="E386" s="304"/>
      <c r="F386" s="304"/>
      <c r="G386" s="304"/>
      <c r="H386" s="304"/>
      <c r="I386" s="304"/>
      <c r="J386" s="304"/>
      <c r="K386" s="304"/>
      <c r="L386" s="305"/>
      <c r="M386" s="71" t="str">
        <f>IF(SUM(M367:M385)=0,"",SUM(M367:M385))</f>
        <v/>
      </c>
      <c r="N386" s="34"/>
      <c r="O386" s="16" t="s">
        <v>151</v>
      </c>
      <c r="P386" s="100"/>
      <c r="Q386" s="73"/>
      <c r="R386" s="65"/>
      <c r="S386" s="100"/>
      <c r="T386" s="73"/>
      <c r="W386" s="56"/>
    </row>
    <row r="387" spans="1:23">
      <c r="A387" s="251" t="s">
        <v>4</v>
      </c>
      <c r="B387" s="251"/>
      <c r="C387" s="251"/>
      <c r="D387" s="251"/>
      <c r="E387" s="251"/>
      <c r="F387" s="252" t="s">
        <v>5</v>
      </c>
      <c r="G387" s="253"/>
      <c r="H387" s="298"/>
      <c r="I387" s="252" t="s">
        <v>6</v>
      </c>
      <c r="J387" s="253"/>
      <c r="K387" s="298"/>
      <c r="L387" s="281" t="s">
        <v>69</v>
      </c>
      <c r="M387" s="279" t="s">
        <v>8</v>
      </c>
      <c r="N387" s="94"/>
      <c r="O387" s="16" t="s">
        <v>152</v>
      </c>
      <c r="P387" s="100"/>
      <c r="R387" s="65"/>
      <c r="S387" s="100"/>
      <c r="T387" s="73"/>
      <c r="W387" s="56"/>
    </row>
    <row r="388" spans="1:23">
      <c r="A388" s="251"/>
      <c r="B388" s="251"/>
      <c r="C388" s="251"/>
      <c r="D388" s="251"/>
      <c r="E388" s="251"/>
      <c r="F388" s="23" t="s">
        <v>12</v>
      </c>
      <c r="G388" s="281" t="s">
        <v>13</v>
      </c>
      <c r="H388" s="306"/>
      <c r="I388" s="26" t="s">
        <v>12</v>
      </c>
      <c r="J388" s="282" t="s">
        <v>13</v>
      </c>
      <c r="K388" s="306"/>
      <c r="L388" s="282"/>
      <c r="M388" s="280"/>
      <c r="N388" s="94"/>
      <c r="O388" s="97"/>
      <c r="P388" s="100"/>
      <c r="Q388" s="101"/>
      <c r="R388" s="65"/>
      <c r="S388" s="100"/>
      <c r="T388" s="73"/>
      <c r="W388" s="56"/>
    </row>
    <row r="389" spans="1:23">
      <c r="A389" s="251"/>
      <c r="B389" s="251"/>
      <c r="C389" s="251"/>
      <c r="D389" s="251"/>
      <c r="E389" s="251"/>
      <c r="F389" s="25" t="s">
        <v>16</v>
      </c>
      <c r="G389" s="299"/>
      <c r="H389" s="307"/>
      <c r="I389" s="102" t="s">
        <v>97</v>
      </c>
      <c r="J389" s="299"/>
      <c r="K389" s="307"/>
      <c r="L389" s="25" t="s">
        <v>98</v>
      </c>
      <c r="M389" s="26" t="s">
        <v>21</v>
      </c>
      <c r="N389" s="94"/>
      <c r="O389" s="77" t="s">
        <v>153</v>
      </c>
      <c r="P389" s="100"/>
      <c r="Q389" s="15"/>
      <c r="R389" s="83"/>
      <c r="S389" s="188"/>
      <c r="T389" s="85"/>
      <c r="W389" s="56"/>
    </row>
    <row r="390" spans="1:23" ht="17" thickBot="1">
      <c r="A390" s="281" t="s">
        <v>99</v>
      </c>
      <c r="B390" s="300" t="s">
        <v>100</v>
      </c>
      <c r="C390" s="284" t="s">
        <v>101</v>
      </c>
      <c r="D390" s="285"/>
      <c r="E390" s="286"/>
      <c r="F390" s="28"/>
      <c r="G390" s="29" t="s">
        <v>103</v>
      </c>
      <c r="H390" s="103"/>
      <c r="I390" s="28"/>
      <c r="J390" s="29" t="s">
        <v>103</v>
      </c>
      <c r="K390" s="104"/>
      <c r="L390" s="30" t="str">
        <f>IF(F390="",IF(I390="","",F390-I390),F390-I390)</f>
        <v/>
      </c>
      <c r="M390" s="71" t="str">
        <f t="shared" ref="M390" si="77">IF(L390="","",L390*S390)</f>
        <v/>
      </c>
      <c r="N390" s="34"/>
      <c r="O390" s="56"/>
      <c r="P390" s="70"/>
      <c r="Q390" s="105"/>
      <c r="R390" s="106" t="str">
        <f>IF(S390=$Z$69,"","○")</f>
        <v/>
      </c>
      <c r="S390" s="107">
        <v>6.54E-2</v>
      </c>
      <c r="T390" s="40" t="s">
        <v>104</v>
      </c>
    </row>
    <row r="391" spans="1:23" ht="17" thickTop="1">
      <c r="A391" s="282"/>
      <c r="B391" s="301"/>
      <c r="C391" s="222" t="s">
        <v>106</v>
      </c>
      <c r="D391" s="223"/>
      <c r="E391" s="224"/>
      <c r="F391" s="28"/>
      <c r="G391" s="29" t="s">
        <v>103</v>
      </c>
      <c r="H391" s="103"/>
      <c r="I391" s="28"/>
      <c r="J391" s="29" t="s">
        <v>103</v>
      </c>
      <c r="K391" s="104"/>
      <c r="L391" s="30" t="str">
        <f>IF(F391="",IF(I391="","",F391-I391),F391-I391)</f>
        <v/>
      </c>
      <c r="M391" s="71" t="str">
        <f>IF(L391="","",L391*S391)</f>
        <v/>
      </c>
      <c r="N391" s="34"/>
      <c r="O391" s="56"/>
      <c r="P391" s="70"/>
      <c r="Q391" s="105"/>
      <c r="R391" s="109"/>
      <c r="S391" s="110"/>
      <c r="T391" s="111" t="s">
        <v>104</v>
      </c>
    </row>
    <row r="392" spans="1:23">
      <c r="A392" s="282"/>
      <c r="B392" s="301"/>
      <c r="C392" s="284" t="s">
        <v>107</v>
      </c>
      <c r="D392" s="285"/>
      <c r="E392" s="286"/>
      <c r="F392" s="28"/>
      <c r="G392" s="29" t="s">
        <v>103</v>
      </c>
      <c r="H392" s="103"/>
      <c r="I392" s="28"/>
      <c r="J392" s="29" t="s">
        <v>103</v>
      </c>
      <c r="K392" s="104"/>
      <c r="L392" s="30" t="str">
        <f t="shared" ref="L392:L394" si="78">IF(F392="",IF(I392="","",F392-I392),F392-I392)</f>
        <v/>
      </c>
      <c r="M392" s="71" t="str">
        <f t="shared" ref="M392:M394" si="79">IF(L392="","",L392*S392)</f>
        <v/>
      </c>
      <c r="N392" s="34"/>
      <c r="O392" s="56"/>
      <c r="P392" s="70"/>
      <c r="Q392" s="105"/>
      <c r="R392" s="109"/>
      <c r="S392" s="113"/>
      <c r="T392" s="111" t="s">
        <v>104</v>
      </c>
    </row>
    <row r="393" spans="1:23">
      <c r="A393" s="282"/>
      <c r="B393" s="301"/>
      <c r="C393" s="284" t="s">
        <v>108</v>
      </c>
      <c r="D393" s="285"/>
      <c r="E393" s="286"/>
      <c r="F393" s="28"/>
      <c r="G393" s="29" t="s">
        <v>103</v>
      </c>
      <c r="H393" s="103"/>
      <c r="I393" s="28"/>
      <c r="J393" s="29" t="s">
        <v>103</v>
      </c>
      <c r="K393" s="104"/>
      <c r="L393" s="30" t="str">
        <f t="shared" si="78"/>
        <v/>
      </c>
      <c r="M393" s="71" t="str">
        <f t="shared" si="79"/>
        <v/>
      </c>
      <c r="N393" s="34"/>
      <c r="O393" s="56"/>
      <c r="P393" s="70"/>
      <c r="Q393" s="105"/>
      <c r="R393" s="109"/>
      <c r="S393" s="113"/>
      <c r="T393" s="111" t="s">
        <v>104</v>
      </c>
    </row>
    <row r="394" spans="1:23" ht="17" thickBot="1">
      <c r="A394" s="282"/>
      <c r="B394" s="302"/>
      <c r="C394" s="284" t="s">
        <v>109</v>
      </c>
      <c r="D394" s="286"/>
      <c r="E394" s="173"/>
      <c r="F394" s="28"/>
      <c r="G394" s="29" t="s">
        <v>103</v>
      </c>
      <c r="H394" s="103"/>
      <c r="I394" s="28"/>
      <c r="J394" s="29" t="s">
        <v>103</v>
      </c>
      <c r="K394" s="104"/>
      <c r="L394" s="30" t="str">
        <f t="shared" si="78"/>
        <v/>
      </c>
      <c r="M394" s="71" t="str">
        <f t="shared" si="79"/>
        <v/>
      </c>
      <c r="N394" s="34"/>
      <c r="O394" s="56"/>
      <c r="P394" s="70"/>
      <c r="Q394" s="105"/>
      <c r="R394" s="109"/>
      <c r="S394" s="115"/>
      <c r="T394" s="111" t="s">
        <v>104</v>
      </c>
    </row>
    <row r="395" spans="1:23" ht="17" thickTop="1">
      <c r="A395" s="282"/>
      <c r="B395" s="300" t="s">
        <v>110</v>
      </c>
      <c r="C395" s="284" t="s">
        <v>111</v>
      </c>
      <c r="D395" s="285"/>
      <c r="E395" s="286"/>
      <c r="F395" s="28"/>
      <c r="G395" s="29" t="s">
        <v>103</v>
      </c>
      <c r="H395" s="103"/>
      <c r="I395" s="28"/>
      <c r="J395" s="29" t="s">
        <v>103</v>
      </c>
      <c r="K395" s="104"/>
      <c r="L395" s="79"/>
      <c r="M395" s="116"/>
      <c r="N395" s="34"/>
      <c r="O395" s="56"/>
      <c r="P395" s="70"/>
      <c r="Q395" s="105"/>
      <c r="R395" s="53"/>
      <c r="S395" s="117">
        <v>0</v>
      </c>
      <c r="T395" s="111" t="s">
        <v>104</v>
      </c>
    </row>
    <row r="396" spans="1:23">
      <c r="A396" s="282"/>
      <c r="B396" s="301"/>
      <c r="C396" s="284" t="s">
        <v>112</v>
      </c>
      <c r="D396" s="285"/>
      <c r="E396" s="286"/>
      <c r="F396" s="28"/>
      <c r="G396" s="29" t="s">
        <v>103</v>
      </c>
      <c r="H396" s="103"/>
      <c r="I396" s="28"/>
      <c r="J396" s="29" t="s">
        <v>103</v>
      </c>
      <c r="K396" s="104"/>
      <c r="L396" s="79"/>
      <c r="M396" s="116"/>
      <c r="N396" s="34"/>
      <c r="O396" s="56"/>
      <c r="P396" s="70"/>
      <c r="Q396" s="105"/>
      <c r="R396" s="106"/>
      <c r="S396" s="119">
        <v>0</v>
      </c>
      <c r="T396" s="111" t="s">
        <v>104</v>
      </c>
    </row>
    <row r="397" spans="1:23">
      <c r="A397" s="282"/>
      <c r="B397" s="301"/>
      <c r="C397" s="284" t="s">
        <v>113</v>
      </c>
      <c r="D397" s="285"/>
      <c r="E397" s="286"/>
      <c r="F397" s="28"/>
      <c r="G397" s="29" t="s">
        <v>103</v>
      </c>
      <c r="H397" s="103"/>
      <c r="I397" s="28"/>
      <c r="J397" s="29" t="s">
        <v>103</v>
      </c>
      <c r="K397" s="104"/>
      <c r="L397" s="79"/>
      <c r="M397" s="116"/>
      <c r="N397" s="34"/>
      <c r="O397" s="56"/>
      <c r="P397" s="70"/>
      <c r="Q397" s="105"/>
      <c r="R397" s="106"/>
      <c r="S397" s="119">
        <v>0</v>
      </c>
      <c r="T397" s="111" t="s">
        <v>104</v>
      </c>
    </row>
    <row r="398" spans="1:23">
      <c r="A398" s="282"/>
      <c r="B398" s="301"/>
      <c r="C398" s="284" t="s">
        <v>114</v>
      </c>
      <c r="D398" s="285"/>
      <c r="E398" s="286"/>
      <c r="F398" s="28"/>
      <c r="G398" s="29" t="s">
        <v>103</v>
      </c>
      <c r="H398" s="103"/>
      <c r="I398" s="28"/>
      <c r="J398" s="29" t="s">
        <v>103</v>
      </c>
      <c r="K398" s="104"/>
      <c r="L398" s="79"/>
      <c r="M398" s="116"/>
      <c r="N398" s="34"/>
      <c r="O398" s="56"/>
      <c r="P398" s="70"/>
      <c r="Q398" s="105"/>
      <c r="R398" s="106"/>
      <c r="S398" s="119">
        <v>0</v>
      </c>
      <c r="T398" s="111" t="s">
        <v>104</v>
      </c>
    </row>
    <row r="399" spans="1:23">
      <c r="A399" s="282"/>
      <c r="B399" s="302"/>
      <c r="C399" s="284" t="s">
        <v>115</v>
      </c>
      <c r="D399" s="286"/>
      <c r="E399" s="173"/>
      <c r="F399" s="28"/>
      <c r="G399" s="29" t="s">
        <v>103</v>
      </c>
      <c r="H399" s="103"/>
      <c r="I399" s="28"/>
      <c r="J399" s="29" t="s">
        <v>103</v>
      </c>
      <c r="K399" s="104"/>
      <c r="L399" s="79"/>
      <c r="M399" s="116"/>
      <c r="N399" s="34"/>
      <c r="O399" s="56"/>
      <c r="P399" s="70"/>
      <c r="Q399" s="105"/>
      <c r="R399" s="106"/>
      <c r="S399" s="120"/>
      <c r="T399" s="111" t="s">
        <v>104</v>
      </c>
    </row>
    <row r="400" spans="1:23">
      <c r="A400" s="299"/>
      <c r="B400" s="251" t="s">
        <v>116</v>
      </c>
      <c r="C400" s="251"/>
      <c r="D400" s="251"/>
      <c r="E400" s="251"/>
      <c r="F400" s="251"/>
      <c r="G400" s="251"/>
      <c r="H400" s="251"/>
      <c r="I400" s="251"/>
      <c r="J400" s="251"/>
      <c r="K400" s="251"/>
      <c r="L400" s="251"/>
      <c r="M400" s="71" t="str">
        <f>IF(SUM(M390:M399)=0,"",SUM(M390:M399))</f>
        <v/>
      </c>
      <c r="N400" s="34"/>
      <c r="O400" s="56"/>
      <c r="P400" s="70"/>
      <c r="Q400" s="105"/>
      <c r="R400" s="65"/>
      <c r="S400" s="121"/>
      <c r="T400" s="122"/>
    </row>
    <row r="401" spans="1:23">
      <c r="A401" s="289" t="s">
        <v>4</v>
      </c>
      <c r="B401" s="290"/>
      <c r="C401" s="290"/>
      <c r="D401" s="290"/>
      <c r="E401" s="291"/>
      <c r="F401" s="252" t="s">
        <v>5</v>
      </c>
      <c r="G401" s="253"/>
      <c r="H401" s="298"/>
      <c r="I401" s="252" t="s">
        <v>6</v>
      </c>
      <c r="J401" s="253"/>
      <c r="K401" s="298"/>
      <c r="L401" s="281" t="s">
        <v>117</v>
      </c>
      <c r="M401" s="279" t="s">
        <v>8</v>
      </c>
      <c r="N401" s="34"/>
      <c r="O401" s="56"/>
      <c r="P401" s="70"/>
      <c r="Q401" s="105"/>
      <c r="R401" s="65"/>
      <c r="S401" s="121"/>
      <c r="T401" s="73"/>
    </row>
    <row r="402" spans="1:23">
      <c r="A402" s="292"/>
      <c r="B402" s="293"/>
      <c r="C402" s="293"/>
      <c r="D402" s="293"/>
      <c r="E402" s="294"/>
      <c r="F402" s="281" t="s">
        <v>12</v>
      </c>
      <c r="G402" s="251" t="s">
        <v>13</v>
      </c>
      <c r="H402" s="283"/>
      <c r="I402" s="281" t="s">
        <v>12</v>
      </c>
      <c r="J402" s="251" t="s">
        <v>13</v>
      </c>
      <c r="K402" s="283"/>
      <c r="L402" s="282"/>
      <c r="M402" s="280"/>
      <c r="N402" s="123"/>
      <c r="O402" s="56" t="s">
        <v>154</v>
      </c>
      <c r="P402" s="70"/>
      <c r="Q402" s="124"/>
      <c r="R402" s="124"/>
      <c r="S402" s="70"/>
      <c r="T402" s="73"/>
    </row>
    <row r="403" spans="1:23">
      <c r="A403" s="292"/>
      <c r="B403" s="293"/>
      <c r="C403" s="293"/>
      <c r="D403" s="293"/>
      <c r="E403" s="294"/>
      <c r="F403" s="282"/>
      <c r="G403" s="251"/>
      <c r="H403" s="283"/>
      <c r="I403" s="282"/>
      <c r="J403" s="251"/>
      <c r="K403" s="283"/>
      <c r="L403" s="282"/>
      <c r="M403" s="280"/>
      <c r="N403" s="123"/>
      <c r="O403" s="260" t="s">
        <v>119</v>
      </c>
      <c r="P403" s="261" t="s">
        <v>120</v>
      </c>
      <c r="Q403" s="261"/>
      <c r="R403" s="263" t="s">
        <v>11</v>
      </c>
      <c r="S403" s="263"/>
      <c r="T403" s="126" t="s">
        <v>121</v>
      </c>
      <c r="U403" s="126" t="s">
        <v>122</v>
      </c>
      <c r="V403" s="127"/>
      <c r="W403" s="128"/>
    </row>
    <row r="404" spans="1:23" ht="17" thickBot="1">
      <c r="A404" s="295"/>
      <c r="B404" s="296"/>
      <c r="C404" s="296"/>
      <c r="D404" s="296"/>
      <c r="E404" s="297"/>
      <c r="F404" s="25" t="s">
        <v>16</v>
      </c>
      <c r="G404" s="251"/>
      <c r="H404" s="283"/>
      <c r="I404" s="102" t="s">
        <v>18</v>
      </c>
      <c r="J404" s="251"/>
      <c r="K404" s="283"/>
      <c r="L404" s="25" t="s">
        <v>123</v>
      </c>
      <c r="M404" s="26" t="s">
        <v>21</v>
      </c>
      <c r="N404" s="22"/>
      <c r="O404" s="260"/>
      <c r="P404" s="262"/>
      <c r="Q404" s="262"/>
      <c r="R404" s="262" t="s">
        <v>124</v>
      </c>
      <c r="S404" s="262"/>
      <c r="T404" s="129" t="s">
        <v>125</v>
      </c>
      <c r="U404" s="130" t="s">
        <v>126</v>
      </c>
      <c r="V404" s="127"/>
      <c r="W404" s="128"/>
    </row>
    <row r="405" spans="1:23" ht="18" customHeight="1" thickTop="1">
      <c r="A405" s="264" t="s">
        <v>127</v>
      </c>
      <c r="B405" s="267" t="s">
        <v>118</v>
      </c>
      <c r="C405" s="268"/>
      <c r="D405" s="268"/>
      <c r="E405" s="269"/>
      <c r="F405" s="276" t="str">
        <f>T409</f>
        <v/>
      </c>
      <c r="G405" s="204" t="s">
        <v>128</v>
      </c>
      <c r="H405" s="207"/>
      <c r="I405" s="207"/>
      <c r="J405" s="204" t="s">
        <v>128</v>
      </c>
      <c r="K405" s="207"/>
      <c r="L405" s="210" t="str">
        <f>IF(F405="","",F405)</f>
        <v/>
      </c>
      <c r="M405" s="213" t="str">
        <f>IF(U409=0,"",U409)</f>
        <v/>
      </c>
      <c r="N405" s="34"/>
      <c r="O405" s="131">
        <v>1</v>
      </c>
      <c r="P405" s="216"/>
      <c r="Q405" s="217"/>
      <c r="R405" s="218"/>
      <c r="S405" s="218"/>
      <c r="T405" s="132"/>
      <c r="U405" s="133" t="str">
        <f>IF($R405="","",$R405*10^3*T405)</f>
        <v/>
      </c>
      <c r="V405" s="134"/>
      <c r="W405" s="135"/>
    </row>
    <row r="406" spans="1:23" ht="17.5">
      <c r="A406" s="265"/>
      <c r="B406" s="270"/>
      <c r="C406" s="271"/>
      <c r="D406" s="271"/>
      <c r="E406" s="272"/>
      <c r="F406" s="277"/>
      <c r="G406" s="205"/>
      <c r="H406" s="208"/>
      <c r="I406" s="208"/>
      <c r="J406" s="205"/>
      <c r="K406" s="208"/>
      <c r="L406" s="211"/>
      <c r="M406" s="214"/>
      <c r="N406" s="34"/>
      <c r="O406" s="131">
        <v>2</v>
      </c>
      <c r="P406" s="219"/>
      <c r="Q406" s="220"/>
      <c r="R406" s="221"/>
      <c r="S406" s="221"/>
      <c r="T406" s="138"/>
      <c r="U406" s="133" t="str">
        <f>IF($R406="","",$R406*10^3*T406)</f>
        <v/>
      </c>
      <c r="V406" s="134"/>
      <c r="W406" s="135"/>
    </row>
    <row r="407" spans="1:23" ht="17.5">
      <c r="A407" s="265"/>
      <c r="B407" s="270"/>
      <c r="C407" s="271"/>
      <c r="D407" s="271"/>
      <c r="E407" s="272"/>
      <c r="F407" s="277"/>
      <c r="G407" s="205"/>
      <c r="H407" s="208"/>
      <c r="I407" s="208"/>
      <c r="J407" s="205"/>
      <c r="K407" s="208"/>
      <c r="L407" s="211"/>
      <c r="M407" s="214"/>
      <c r="N407" s="34"/>
      <c r="O407" s="131">
        <v>3</v>
      </c>
      <c r="P407" s="219"/>
      <c r="Q407" s="220"/>
      <c r="R407" s="221"/>
      <c r="S407" s="221"/>
      <c r="T407" s="138"/>
      <c r="U407" s="133" t="str">
        <f>IF($R407="","",$R407*10^3*T407)</f>
        <v/>
      </c>
      <c r="V407" s="134"/>
      <c r="W407" s="135"/>
    </row>
    <row r="408" spans="1:23" ht="18" thickBot="1">
      <c r="A408" s="265"/>
      <c r="B408" s="270"/>
      <c r="C408" s="271"/>
      <c r="D408" s="271"/>
      <c r="E408" s="272"/>
      <c r="F408" s="277"/>
      <c r="G408" s="205"/>
      <c r="H408" s="208"/>
      <c r="I408" s="208"/>
      <c r="J408" s="205"/>
      <c r="K408" s="208"/>
      <c r="L408" s="211"/>
      <c r="M408" s="214"/>
      <c r="N408" s="34"/>
      <c r="O408" s="131">
        <v>4</v>
      </c>
      <c r="P408" s="232"/>
      <c r="Q408" s="233"/>
      <c r="R408" s="234"/>
      <c r="S408" s="234"/>
      <c r="T408" s="139"/>
      <c r="U408" s="140" t="str">
        <f>IF($R408="","",$R408*10^3*T408)</f>
        <v/>
      </c>
      <c r="V408" s="134"/>
      <c r="W408" s="135"/>
    </row>
    <row r="409" spans="1:23" ht="17" thickTop="1">
      <c r="A409" s="265"/>
      <c r="B409" s="270"/>
      <c r="C409" s="271"/>
      <c r="D409" s="271"/>
      <c r="E409" s="272"/>
      <c r="F409" s="277"/>
      <c r="G409" s="205"/>
      <c r="H409" s="208"/>
      <c r="I409" s="208"/>
      <c r="J409" s="205"/>
      <c r="K409" s="208"/>
      <c r="L409" s="211"/>
      <c r="M409" s="214"/>
      <c r="N409" s="34"/>
      <c r="O409" s="141"/>
      <c r="P409" s="235" t="s">
        <v>129</v>
      </c>
      <c r="Q409" s="235"/>
      <c r="R409" s="236"/>
      <c r="S409" s="237"/>
      <c r="T409" s="142" t="str">
        <f>IF(T405="","",SUM(T405:T408))</f>
        <v/>
      </c>
      <c r="U409" s="143" t="str">
        <f>IF(U405="","",SUM(U405:U408))</f>
        <v/>
      </c>
      <c r="V409" s="134"/>
      <c r="W409" s="135"/>
    </row>
    <row r="410" spans="1:23">
      <c r="A410" s="265"/>
      <c r="B410" s="270"/>
      <c r="C410" s="271"/>
      <c r="D410" s="271"/>
      <c r="E410" s="272"/>
      <c r="F410" s="277"/>
      <c r="G410" s="205"/>
      <c r="H410" s="208"/>
      <c r="I410" s="208"/>
      <c r="J410" s="205"/>
      <c r="K410" s="208"/>
      <c r="L410" s="211"/>
      <c r="M410" s="214"/>
      <c r="N410" s="34"/>
      <c r="O410" s="238" t="s">
        <v>155</v>
      </c>
      <c r="P410" s="238"/>
      <c r="Q410" s="239"/>
      <c r="R410" s="242" t="s">
        <v>131</v>
      </c>
      <c r="S410" s="243"/>
      <c r="T410" s="144"/>
      <c r="U410" s="145"/>
      <c r="V410" s="135"/>
      <c r="W410" s="135"/>
    </row>
    <row r="411" spans="1:23" ht="17" thickBot="1">
      <c r="A411" s="265"/>
      <c r="B411" s="273"/>
      <c r="C411" s="274"/>
      <c r="D411" s="274"/>
      <c r="E411" s="275"/>
      <c r="F411" s="278"/>
      <c r="G411" s="206"/>
      <c r="H411" s="209"/>
      <c r="I411" s="209"/>
      <c r="J411" s="206"/>
      <c r="K411" s="209"/>
      <c r="L411" s="212"/>
      <c r="M411" s="215"/>
      <c r="N411" s="34"/>
      <c r="O411" s="240"/>
      <c r="P411" s="240"/>
      <c r="Q411" s="241"/>
      <c r="R411" s="202" t="s">
        <v>132</v>
      </c>
      <c r="S411" s="203"/>
      <c r="T411" s="146"/>
      <c r="U411" s="147"/>
      <c r="V411" s="135"/>
      <c r="W411" s="135"/>
    </row>
    <row r="412" spans="1:23" ht="21" customHeight="1" thickTop="1">
      <c r="A412" s="265"/>
      <c r="B412" s="255" t="s">
        <v>133</v>
      </c>
      <c r="C412" s="284" t="s">
        <v>134</v>
      </c>
      <c r="D412" s="285"/>
      <c r="E412" s="286"/>
      <c r="F412" s="148"/>
      <c r="G412" s="149" t="s">
        <v>128</v>
      </c>
      <c r="H412" s="150"/>
      <c r="I412" s="151"/>
      <c r="J412" s="149" t="s">
        <v>128</v>
      </c>
      <c r="K412" s="150"/>
      <c r="L412" s="152" t="str">
        <f>IF(F412="","",F412)</f>
        <v/>
      </c>
      <c r="M412" s="153" t="str">
        <f t="shared" ref="M412:M415" si="80">IF($L412="","",$L412*$R412*10^3)</f>
        <v/>
      </c>
      <c r="N412" s="34"/>
      <c r="O412" s="189" t="s">
        <v>156</v>
      </c>
      <c r="P412" s="190"/>
      <c r="Q412" s="191"/>
      <c r="R412" s="287"/>
      <c r="S412" s="288"/>
      <c r="T412" s="154"/>
      <c r="U412" s="147"/>
      <c r="V412" s="135"/>
      <c r="W412" s="135"/>
    </row>
    <row r="413" spans="1:23" ht="21" customHeight="1">
      <c r="A413" s="265"/>
      <c r="B413" s="256"/>
      <c r="C413" s="222" t="s">
        <v>135</v>
      </c>
      <c r="D413" s="223"/>
      <c r="E413" s="224"/>
      <c r="F413" s="148"/>
      <c r="G413" s="155" t="s">
        <v>128</v>
      </c>
      <c r="H413" s="156"/>
      <c r="I413" s="157"/>
      <c r="J413" s="155" t="s">
        <v>128</v>
      </c>
      <c r="K413" s="156"/>
      <c r="L413" s="158" t="str">
        <f>IF(F413="","",F413)</f>
        <v/>
      </c>
      <c r="M413" s="159" t="str">
        <f t="shared" si="80"/>
        <v/>
      </c>
      <c r="N413" s="34"/>
      <c r="O413" s="189" t="s">
        <v>157</v>
      </c>
      <c r="P413" s="190"/>
      <c r="Q413" s="191"/>
      <c r="R413" s="225"/>
      <c r="S413" s="226"/>
      <c r="T413" s="154"/>
      <c r="U413" s="147"/>
      <c r="V413" s="135"/>
      <c r="W413" s="135"/>
    </row>
    <row r="414" spans="1:23" ht="25" customHeight="1">
      <c r="A414" s="265"/>
      <c r="B414" s="256"/>
      <c r="C414" s="227" t="s">
        <v>137</v>
      </c>
      <c r="D414" s="227"/>
      <c r="E414" s="227"/>
      <c r="F414" s="28"/>
      <c r="G414" s="29" t="s">
        <v>128</v>
      </c>
      <c r="H414" s="103"/>
      <c r="I414" s="160"/>
      <c r="J414" s="29" t="s">
        <v>128</v>
      </c>
      <c r="K414" s="104"/>
      <c r="L414" s="30" t="str">
        <f>IF(F414="","",F414)</f>
        <v/>
      </c>
      <c r="M414" s="161" t="str">
        <f t="shared" si="80"/>
        <v/>
      </c>
      <c r="N414" s="34"/>
      <c r="O414" s="189" t="s">
        <v>158</v>
      </c>
      <c r="P414" s="192"/>
      <c r="Q414" s="193"/>
      <c r="R414" s="225"/>
      <c r="S414" s="226"/>
      <c r="T414" s="154"/>
      <c r="U414" s="135"/>
      <c r="V414" s="135"/>
      <c r="W414" s="135"/>
    </row>
    <row r="415" spans="1:23" ht="21" customHeight="1" thickBot="1">
      <c r="A415" s="265"/>
      <c r="B415" s="257"/>
      <c r="C415" s="228" t="s">
        <v>115</v>
      </c>
      <c r="D415" s="229"/>
      <c r="E415" s="162"/>
      <c r="F415" s="28"/>
      <c r="G415" s="29" t="s">
        <v>128</v>
      </c>
      <c r="H415" s="103"/>
      <c r="I415" s="160"/>
      <c r="J415" s="29" t="s">
        <v>128</v>
      </c>
      <c r="K415" s="104"/>
      <c r="L415" s="30" t="str">
        <f>IF(F415="","",F415)</f>
        <v/>
      </c>
      <c r="M415" s="161" t="str">
        <f t="shared" si="80"/>
        <v/>
      </c>
      <c r="N415" s="34"/>
      <c r="O415" s="189" t="s">
        <v>159</v>
      </c>
      <c r="P415" s="190"/>
      <c r="Q415" s="194"/>
      <c r="R415" s="230"/>
      <c r="S415" s="231"/>
      <c r="T415" s="154"/>
      <c r="U415" s="56"/>
      <c r="V415" s="135"/>
      <c r="W415" s="135"/>
    </row>
    <row r="416" spans="1:23" ht="21" customHeight="1" thickTop="1">
      <c r="A416" s="265"/>
      <c r="B416" s="255" t="s">
        <v>139</v>
      </c>
      <c r="C416" s="199" t="s">
        <v>140</v>
      </c>
      <c r="D416" s="199"/>
      <c r="E416" s="199"/>
      <c r="F416" s="31"/>
      <c r="G416" s="29" t="s">
        <v>128</v>
      </c>
      <c r="H416" s="103"/>
      <c r="I416" s="31"/>
      <c r="J416" s="29" t="s">
        <v>128</v>
      </c>
      <c r="K416" s="104"/>
      <c r="L416" s="163"/>
      <c r="M416" s="164"/>
      <c r="N416" s="34"/>
      <c r="O416" s="165" t="s">
        <v>140</v>
      </c>
      <c r="P416" s="166"/>
      <c r="Q416" s="167"/>
      <c r="R416" s="258">
        <v>0</v>
      </c>
      <c r="S416" s="259"/>
      <c r="T416" s="73"/>
      <c r="U416" s="56"/>
      <c r="V416" s="198"/>
      <c r="W416" s="198"/>
    </row>
    <row r="417" spans="1:23" ht="21" customHeight="1">
      <c r="A417" s="265"/>
      <c r="B417" s="256"/>
      <c r="C417" s="199" t="s">
        <v>141</v>
      </c>
      <c r="D417" s="199"/>
      <c r="E417" s="199"/>
      <c r="F417" s="31"/>
      <c r="G417" s="29" t="s">
        <v>128</v>
      </c>
      <c r="H417" s="103"/>
      <c r="I417" s="31"/>
      <c r="J417" s="29" t="s">
        <v>128</v>
      </c>
      <c r="K417" s="104"/>
      <c r="L417" s="163"/>
      <c r="M417" s="164"/>
      <c r="N417" s="34"/>
      <c r="O417" s="165" t="s">
        <v>141</v>
      </c>
      <c r="P417" s="166"/>
      <c r="Q417" s="167"/>
      <c r="R417" s="200">
        <v>0</v>
      </c>
      <c r="S417" s="201"/>
      <c r="T417" s="73"/>
      <c r="U417" s="56"/>
      <c r="V417" s="135"/>
      <c r="W417" s="135"/>
    </row>
    <row r="418" spans="1:23" ht="21" customHeight="1">
      <c r="A418" s="265"/>
      <c r="B418" s="256"/>
      <c r="C418" s="199" t="s">
        <v>111</v>
      </c>
      <c r="D418" s="199"/>
      <c r="E418" s="199"/>
      <c r="F418" s="31"/>
      <c r="G418" s="29" t="s">
        <v>128</v>
      </c>
      <c r="H418" s="103"/>
      <c r="I418" s="31"/>
      <c r="J418" s="29" t="s">
        <v>128</v>
      </c>
      <c r="K418" s="104"/>
      <c r="L418" s="163"/>
      <c r="M418" s="164"/>
      <c r="N418" s="34"/>
      <c r="O418" s="165" t="s">
        <v>111</v>
      </c>
      <c r="P418" s="166"/>
      <c r="Q418" s="167"/>
      <c r="R418" s="200">
        <v>0</v>
      </c>
      <c r="S418" s="201"/>
      <c r="T418" s="73"/>
      <c r="U418" s="56"/>
      <c r="V418" s="135"/>
      <c r="W418" s="135"/>
    </row>
    <row r="419" spans="1:23" ht="21" customHeight="1">
      <c r="A419" s="265"/>
      <c r="B419" s="256"/>
      <c r="C419" s="199" t="s">
        <v>142</v>
      </c>
      <c r="D419" s="199"/>
      <c r="E419" s="199"/>
      <c r="F419" s="31"/>
      <c r="G419" s="29" t="s">
        <v>128</v>
      </c>
      <c r="H419" s="103"/>
      <c r="I419" s="31"/>
      <c r="J419" s="29" t="s">
        <v>128</v>
      </c>
      <c r="K419" s="104"/>
      <c r="L419" s="163"/>
      <c r="M419" s="164"/>
      <c r="N419" s="34"/>
      <c r="O419" s="165" t="s">
        <v>142</v>
      </c>
      <c r="P419" s="166"/>
      <c r="Q419" s="167"/>
      <c r="R419" s="200">
        <v>0</v>
      </c>
      <c r="S419" s="201"/>
      <c r="T419" s="73"/>
      <c r="U419" s="56"/>
      <c r="V419" s="56"/>
    </row>
    <row r="420" spans="1:23" ht="21" customHeight="1">
      <c r="A420" s="265"/>
      <c r="B420" s="256"/>
      <c r="C420" s="246" t="s">
        <v>143</v>
      </c>
      <c r="D420" s="246"/>
      <c r="E420" s="246"/>
      <c r="F420" s="31"/>
      <c r="G420" s="155" t="s">
        <v>128</v>
      </c>
      <c r="H420" s="168"/>
      <c r="I420" s="31"/>
      <c r="J420" s="155" t="s">
        <v>128</v>
      </c>
      <c r="K420" s="169"/>
      <c r="L420" s="163"/>
      <c r="M420" s="164"/>
      <c r="N420" s="34"/>
      <c r="O420" s="170" t="s">
        <v>144</v>
      </c>
      <c r="P420" s="171"/>
      <c r="Q420" s="172"/>
      <c r="R420" s="247"/>
      <c r="S420" s="248"/>
      <c r="T420" s="73"/>
      <c r="U420" s="56"/>
    </row>
    <row r="421" spans="1:23" ht="21" customHeight="1">
      <c r="A421" s="265"/>
      <c r="B421" s="257"/>
      <c r="C421" s="249" t="s">
        <v>115</v>
      </c>
      <c r="D421" s="250"/>
      <c r="E421" s="173"/>
      <c r="F421" s="31"/>
      <c r="G421" s="155" t="s">
        <v>128</v>
      </c>
      <c r="H421" s="168"/>
      <c r="I421" s="31"/>
      <c r="J421" s="155" t="s">
        <v>128</v>
      </c>
      <c r="K421" s="169"/>
      <c r="L421" s="163"/>
      <c r="M421" s="164"/>
      <c r="N421" s="34"/>
      <c r="O421" s="170" t="s">
        <v>145</v>
      </c>
      <c r="P421" s="171"/>
      <c r="Q421" s="172"/>
      <c r="R421" s="247"/>
      <c r="S421" s="248"/>
      <c r="T421" s="73"/>
      <c r="U421" s="56"/>
    </row>
    <row r="422" spans="1:23" ht="17" thickBot="1">
      <c r="A422" s="266"/>
      <c r="B422" s="251" t="s">
        <v>146</v>
      </c>
      <c r="C422" s="251"/>
      <c r="D422" s="251"/>
      <c r="E422" s="251"/>
      <c r="F422" s="251"/>
      <c r="G422" s="251"/>
      <c r="H422" s="251"/>
      <c r="I422" s="251"/>
      <c r="J422" s="251"/>
      <c r="K422" s="251"/>
      <c r="L422" s="251"/>
      <c r="M422" s="174" t="str">
        <f>IF(SUM(M405:M421)=0,"",SUM(M405:M421))</f>
        <v/>
      </c>
      <c r="N422" s="10"/>
      <c r="O422" s="175"/>
      <c r="P422" s="176"/>
      <c r="Q422" s="77"/>
      <c r="R422" s="177"/>
      <c r="S422" s="178"/>
      <c r="T422" s="128"/>
      <c r="U422" s="56"/>
    </row>
    <row r="423" spans="1:23" ht="17" thickBot="1">
      <c r="A423" s="252" t="s">
        <v>147</v>
      </c>
      <c r="B423" s="253"/>
      <c r="C423" s="253"/>
      <c r="D423" s="253"/>
      <c r="E423" s="253"/>
      <c r="F423" s="253"/>
      <c r="G423" s="253"/>
      <c r="H423" s="253"/>
      <c r="I423" s="253"/>
      <c r="J423" s="253"/>
      <c r="K423" s="253"/>
      <c r="L423" s="254"/>
      <c r="M423" s="179" t="str">
        <f>IF(SUM(M358,M363,M386,M400,M422)=0,"",SUM(M358,M363,M386,M400,M422))</f>
        <v/>
      </c>
      <c r="N423" s="10"/>
      <c r="O423" s="77" t="s">
        <v>160</v>
      </c>
      <c r="P423" s="97"/>
      <c r="Q423" s="15"/>
      <c r="S423" s="180"/>
      <c r="T423" s="22"/>
      <c r="U423" s="56"/>
    </row>
    <row r="424" spans="1:23">
      <c r="A424" s="181"/>
      <c r="B424" s="182"/>
      <c r="C424" s="183"/>
      <c r="D424" s="183"/>
      <c r="E424" s="183"/>
      <c r="F424" s="183"/>
      <c r="G424" s="181"/>
      <c r="H424" s="181"/>
      <c r="I424" s="181"/>
      <c r="J424" s="181"/>
      <c r="K424" s="181"/>
      <c r="L424" s="181"/>
      <c r="M424" s="184"/>
      <c r="N424" s="10"/>
      <c r="O424" s="101" t="s">
        <v>161</v>
      </c>
      <c r="Q424" s="15"/>
    </row>
    <row r="425" spans="1:23">
      <c r="A425" s="185"/>
      <c r="B425" s="244" t="s">
        <v>148</v>
      </c>
      <c r="C425" s="244"/>
      <c r="D425" s="244"/>
      <c r="E425" s="244"/>
      <c r="F425" s="244"/>
      <c r="G425" s="244" t="str">
        <f>IF(P405="","",""&amp;$P405&amp;" "&amp;$R405&amp;"　"&amp;$P406&amp;" "&amp;$R406&amp;"　"&amp;$P407&amp;" "&amp;$R407&amp;"　"&amp;$P408&amp;" "&amp;$R408&amp;"")</f>
        <v/>
      </c>
      <c r="H425" s="244"/>
      <c r="I425" s="244"/>
      <c r="J425" s="244"/>
      <c r="K425" s="244"/>
      <c r="L425" s="244"/>
      <c r="M425" s="244"/>
      <c r="N425" s="10"/>
      <c r="O425" s="77" t="s">
        <v>162</v>
      </c>
      <c r="Q425" s="15"/>
    </row>
    <row r="426" spans="1:23">
      <c r="A426" s="186"/>
      <c r="B426" s="245"/>
      <c r="C426" s="245"/>
      <c r="D426" s="245"/>
      <c r="E426" s="245"/>
      <c r="F426" s="245"/>
      <c r="G426" s="245"/>
      <c r="H426" s="245"/>
      <c r="I426" s="245"/>
      <c r="J426" s="245"/>
      <c r="K426" s="245"/>
      <c r="L426" s="245"/>
      <c r="M426" s="245"/>
    </row>
    <row r="427" spans="1:23">
      <c r="A427" s="186"/>
      <c r="B427" s="245"/>
      <c r="C427" s="245"/>
      <c r="D427" s="245"/>
      <c r="E427" s="245"/>
      <c r="F427" s="245"/>
      <c r="G427" s="245"/>
      <c r="H427" s="245"/>
      <c r="I427" s="245"/>
      <c r="J427" s="245"/>
      <c r="K427" s="245"/>
      <c r="L427" s="245"/>
      <c r="M427" s="245"/>
    </row>
    <row r="428" spans="1:23" ht="8.25" customHeight="1">
      <c r="A428" s="186"/>
      <c r="B428" s="187"/>
      <c r="C428" s="187"/>
      <c r="D428" s="187"/>
      <c r="E428" s="187"/>
      <c r="F428" s="187"/>
      <c r="G428" s="187"/>
      <c r="H428" s="187"/>
      <c r="I428" s="187"/>
      <c r="J428" s="187"/>
      <c r="K428" s="187"/>
      <c r="L428" s="187"/>
      <c r="M428" s="187"/>
    </row>
    <row r="429" spans="1:23" ht="19">
      <c r="A429" s="1"/>
      <c r="B429" s="2" t="s">
        <v>0</v>
      </c>
      <c r="C429" s="2"/>
      <c r="D429" s="2"/>
      <c r="E429" s="2"/>
      <c r="F429" s="2"/>
      <c r="G429" s="3"/>
      <c r="H429" s="3"/>
      <c r="I429" s="3"/>
      <c r="J429" s="3"/>
      <c r="K429" s="3"/>
      <c r="L429" s="4"/>
      <c r="M429" s="4"/>
      <c r="N429" s="5" t="s">
        <v>149</v>
      </c>
    </row>
    <row r="430" spans="1:23">
      <c r="A430" s="8"/>
      <c r="B430" s="8"/>
      <c r="C430" s="8"/>
      <c r="D430" s="8"/>
      <c r="E430" s="8"/>
      <c r="F430" s="8"/>
      <c r="G430" s="9"/>
      <c r="H430" s="9"/>
      <c r="I430" s="9"/>
      <c r="J430" s="9"/>
      <c r="K430" s="9"/>
      <c r="L430" s="4"/>
      <c r="M430" s="4"/>
      <c r="N430" s="10"/>
      <c r="O430" s="11" t="s">
        <v>150</v>
      </c>
    </row>
    <row r="431" spans="1:23">
      <c r="A431" s="8"/>
      <c r="B431" s="12" t="s">
        <v>1</v>
      </c>
      <c r="C431" s="13">
        <f>C324</f>
        <v>0</v>
      </c>
      <c r="D431" s="14" t="s">
        <v>2</v>
      </c>
      <c r="F431" s="12" t="s">
        <v>3</v>
      </c>
      <c r="G431" s="375"/>
      <c r="H431" s="376"/>
      <c r="I431" s="376"/>
      <c r="J431" s="376"/>
      <c r="K431" s="376"/>
      <c r="L431" s="377"/>
      <c r="M431" s="4"/>
      <c r="N431" s="10"/>
      <c r="O431" s="16" t="s">
        <v>151</v>
      </c>
    </row>
    <row r="432" spans="1:23">
      <c r="A432" s="17"/>
      <c r="B432" s="18"/>
      <c r="C432" s="19"/>
      <c r="D432" s="19"/>
      <c r="E432" s="17"/>
      <c r="F432" s="19"/>
      <c r="G432" s="20"/>
      <c r="H432" s="20"/>
      <c r="I432" s="20"/>
      <c r="J432" s="20"/>
      <c r="K432" s="20"/>
      <c r="L432" s="21"/>
      <c r="M432" s="21"/>
      <c r="N432" s="10"/>
      <c r="O432" s="16" t="s">
        <v>152</v>
      </c>
    </row>
    <row r="433" spans="1:20">
      <c r="A433" s="251" t="s">
        <v>4</v>
      </c>
      <c r="B433" s="251"/>
      <c r="C433" s="251"/>
      <c r="D433" s="251"/>
      <c r="E433" s="251"/>
      <c r="F433" s="251" t="s">
        <v>5</v>
      </c>
      <c r="G433" s="251"/>
      <c r="H433" s="251"/>
      <c r="I433" s="339" t="s">
        <v>6</v>
      </c>
      <c r="J433" s="339"/>
      <c r="K433" s="339"/>
      <c r="L433" s="281" t="s">
        <v>7</v>
      </c>
      <c r="M433" s="281" t="s">
        <v>8</v>
      </c>
      <c r="N433" s="22"/>
      <c r="O433" s="319" t="s">
        <v>9</v>
      </c>
      <c r="P433" s="318" t="s">
        <v>10</v>
      </c>
      <c r="Q433" s="318"/>
      <c r="R433" s="319" t="s">
        <v>9</v>
      </c>
      <c r="S433" s="318" t="s">
        <v>11</v>
      </c>
      <c r="T433" s="318"/>
    </row>
    <row r="434" spans="1:20">
      <c r="A434" s="251"/>
      <c r="B434" s="251"/>
      <c r="C434" s="251"/>
      <c r="D434" s="251"/>
      <c r="E434" s="251"/>
      <c r="F434" s="23" t="s">
        <v>12</v>
      </c>
      <c r="G434" s="251" t="s">
        <v>13</v>
      </c>
      <c r="H434" s="23" t="s">
        <v>14</v>
      </c>
      <c r="I434" s="23" t="s">
        <v>12</v>
      </c>
      <c r="J434" s="251" t="s">
        <v>13</v>
      </c>
      <c r="K434" s="23" t="s">
        <v>14</v>
      </c>
      <c r="L434" s="282"/>
      <c r="M434" s="282"/>
      <c r="N434" s="22"/>
      <c r="O434" s="320"/>
      <c r="P434" s="24" t="s">
        <v>12</v>
      </c>
      <c r="Q434" s="322" t="s">
        <v>15</v>
      </c>
      <c r="R434" s="320"/>
      <c r="S434" s="319" t="s">
        <v>12</v>
      </c>
      <c r="T434" s="323" t="s">
        <v>13</v>
      </c>
    </row>
    <row r="435" spans="1:20">
      <c r="A435" s="251"/>
      <c r="B435" s="251"/>
      <c r="C435" s="251"/>
      <c r="D435" s="251"/>
      <c r="E435" s="251"/>
      <c r="F435" s="25" t="s">
        <v>16</v>
      </c>
      <c r="G435" s="251"/>
      <c r="H435" s="25" t="s">
        <v>17</v>
      </c>
      <c r="I435" s="25" t="s">
        <v>18</v>
      </c>
      <c r="J435" s="251"/>
      <c r="K435" s="25" t="s">
        <v>19</v>
      </c>
      <c r="L435" s="26" t="s">
        <v>20</v>
      </c>
      <c r="M435" s="26" t="s">
        <v>21</v>
      </c>
      <c r="N435" s="22"/>
      <c r="O435" s="321"/>
      <c r="P435" s="27" t="s">
        <v>22</v>
      </c>
      <c r="Q435" s="322"/>
      <c r="R435" s="321"/>
      <c r="S435" s="321"/>
      <c r="T435" s="324"/>
    </row>
    <row r="436" spans="1:20" ht="15" customHeight="1">
      <c r="A436" s="360" t="s">
        <v>23</v>
      </c>
      <c r="B436" s="228" t="s">
        <v>24</v>
      </c>
      <c r="C436" s="308"/>
      <c r="D436" s="308"/>
      <c r="E436" s="229"/>
      <c r="F436" s="28"/>
      <c r="G436" s="29" t="s">
        <v>25</v>
      </c>
      <c r="H436" s="30" t="str">
        <f t="shared" ref="H436:H464" si="81">IF(F436="","",F436*P436)</f>
        <v/>
      </c>
      <c r="I436" s="31"/>
      <c r="J436" s="29" t="s">
        <v>25</v>
      </c>
      <c r="K436" s="32" t="str">
        <f t="shared" ref="K436:K462" si="82">IF(I436="","",I436*P436)</f>
        <v/>
      </c>
      <c r="L436" s="32" t="str">
        <f>IF(F436="",IF(I436="","",-(I436*P436)),(F436-I436)*P436)</f>
        <v/>
      </c>
      <c r="M436" s="33" t="str">
        <f t="shared" ref="M436:M442" si="83">IF(L436="","",L436*S436*44/12)</f>
        <v/>
      </c>
      <c r="N436" s="34"/>
      <c r="O436" s="35" t="str">
        <f>IF(P436=$X$8,"","○")</f>
        <v/>
      </c>
      <c r="P436" s="36">
        <v>38.299999999999997</v>
      </c>
      <c r="Q436" s="37" t="s">
        <v>26</v>
      </c>
      <c r="R436" s="38" t="str">
        <f>IF(S436=$Z$8,"","○")</f>
        <v/>
      </c>
      <c r="S436" s="39">
        <v>1.9E-2</v>
      </c>
      <c r="T436" s="40" t="s">
        <v>27</v>
      </c>
    </row>
    <row r="437" spans="1:20" ht="15" customHeight="1">
      <c r="A437" s="360"/>
      <c r="B437" s="228" t="s">
        <v>29</v>
      </c>
      <c r="C437" s="308"/>
      <c r="D437" s="308"/>
      <c r="E437" s="229"/>
      <c r="F437" s="28"/>
      <c r="G437" s="29" t="s">
        <v>25</v>
      </c>
      <c r="H437" s="30" t="str">
        <f t="shared" si="81"/>
        <v/>
      </c>
      <c r="I437" s="31"/>
      <c r="J437" s="29" t="s">
        <v>25</v>
      </c>
      <c r="K437" s="32" t="str">
        <f t="shared" si="82"/>
        <v/>
      </c>
      <c r="L437" s="32" t="str">
        <f t="shared" ref="L437:L442" si="84">IF(F437="",IF(I437="","",-(I437*P437)),(F437-I437)*P437)</f>
        <v/>
      </c>
      <c r="M437" s="33" t="str">
        <f t="shared" si="83"/>
        <v/>
      </c>
      <c r="N437" s="34"/>
      <c r="O437" s="35" t="str">
        <f>IF(P437=$X$9,"","○")</f>
        <v/>
      </c>
      <c r="P437" s="36">
        <v>34.799999999999997</v>
      </c>
      <c r="Q437" s="37" t="s">
        <v>26</v>
      </c>
      <c r="R437" s="38" t="str">
        <f>IF(S437=$Z$9,"","○")</f>
        <v/>
      </c>
      <c r="S437" s="36">
        <v>1.83E-2</v>
      </c>
      <c r="T437" s="40" t="s">
        <v>30</v>
      </c>
    </row>
    <row r="438" spans="1:20" ht="15" customHeight="1">
      <c r="A438" s="360"/>
      <c r="B438" s="228" t="s">
        <v>31</v>
      </c>
      <c r="C438" s="308"/>
      <c r="D438" s="308"/>
      <c r="E438" s="229"/>
      <c r="F438" s="28"/>
      <c r="G438" s="29" t="s">
        <v>25</v>
      </c>
      <c r="H438" s="30" t="str">
        <f t="shared" si="81"/>
        <v/>
      </c>
      <c r="I438" s="31"/>
      <c r="J438" s="29" t="s">
        <v>25</v>
      </c>
      <c r="K438" s="32" t="str">
        <f t="shared" si="82"/>
        <v/>
      </c>
      <c r="L438" s="32" t="str">
        <f t="shared" si="84"/>
        <v/>
      </c>
      <c r="M438" s="33" t="str">
        <f t="shared" si="83"/>
        <v/>
      </c>
      <c r="N438" s="34"/>
      <c r="O438" s="35" t="str">
        <f>IF(P438=$X$10,"","○")</f>
        <v/>
      </c>
      <c r="P438" s="36">
        <v>33.4</v>
      </c>
      <c r="Q438" s="37" t="s">
        <v>26</v>
      </c>
      <c r="R438" s="38" t="str">
        <f>IF(S438=$Z$10,"","○")</f>
        <v/>
      </c>
      <c r="S438" s="36">
        <v>1.8700000000000001E-2</v>
      </c>
      <c r="T438" s="40" t="s">
        <v>30</v>
      </c>
    </row>
    <row r="439" spans="1:20" ht="15" customHeight="1">
      <c r="A439" s="360"/>
      <c r="B439" s="228" t="s">
        <v>32</v>
      </c>
      <c r="C439" s="308"/>
      <c r="D439" s="308"/>
      <c r="E439" s="229"/>
      <c r="F439" s="28"/>
      <c r="G439" s="29" t="s">
        <v>25</v>
      </c>
      <c r="H439" s="30" t="str">
        <f t="shared" si="81"/>
        <v/>
      </c>
      <c r="I439" s="31"/>
      <c r="J439" s="29" t="s">
        <v>25</v>
      </c>
      <c r="K439" s="32" t="str">
        <f t="shared" si="82"/>
        <v/>
      </c>
      <c r="L439" s="32" t="str">
        <f t="shared" si="84"/>
        <v/>
      </c>
      <c r="M439" s="33" t="str">
        <f t="shared" si="83"/>
        <v/>
      </c>
      <c r="N439" s="34"/>
      <c r="O439" s="35" t="str">
        <f>IF(P439=$X$11,"","○")</f>
        <v/>
      </c>
      <c r="P439" s="36">
        <v>33.299999999999997</v>
      </c>
      <c r="Q439" s="37" t="s">
        <v>26</v>
      </c>
      <c r="R439" s="38" t="str">
        <f>IF(S439=$Z$12,"","○")</f>
        <v/>
      </c>
      <c r="S439" s="36">
        <v>1.8599999999999998E-2</v>
      </c>
      <c r="T439" s="40" t="s">
        <v>30</v>
      </c>
    </row>
    <row r="440" spans="1:20" ht="15" customHeight="1">
      <c r="A440" s="360"/>
      <c r="B440" s="228" t="s">
        <v>33</v>
      </c>
      <c r="C440" s="308"/>
      <c r="D440" s="308"/>
      <c r="E440" s="229"/>
      <c r="F440" s="28"/>
      <c r="G440" s="29" t="s">
        <v>25</v>
      </c>
      <c r="H440" s="30" t="str">
        <f t="shared" si="81"/>
        <v/>
      </c>
      <c r="I440" s="31"/>
      <c r="J440" s="29" t="s">
        <v>25</v>
      </c>
      <c r="K440" s="32" t="str">
        <f t="shared" si="82"/>
        <v/>
      </c>
      <c r="L440" s="32" t="str">
        <f t="shared" si="84"/>
        <v/>
      </c>
      <c r="M440" s="33" t="str">
        <f t="shared" si="83"/>
        <v/>
      </c>
      <c r="N440" s="34"/>
      <c r="O440" s="35" t="str">
        <f>IF(P440=$X$12,"","○")</f>
        <v/>
      </c>
      <c r="P440" s="36">
        <v>36.299999999999997</v>
      </c>
      <c r="Q440" s="37" t="s">
        <v>26</v>
      </c>
      <c r="R440" s="38" t="str">
        <f>IF(S440=$Z$12,"","○")</f>
        <v/>
      </c>
      <c r="S440" s="36">
        <v>1.8599999999999998E-2</v>
      </c>
      <c r="T440" s="40" t="s">
        <v>30</v>
      </c>
    </row>
    <row r="441" spans="1:20" ht="15" customHeight="1">
      <c r="A441" s="360"/>
      <c r="B441" s="228" t="s">
        <v>34</v>
      </c>
      <c r="C441" s="308"/>
      <c r="D441" s="308"/>
      <c r="E441" s="229"/>
      <c r="F441" s="28"/>
      <c r="G441" s="29" t="s">
        <v>25</v>
      </c>
      <c r="H441" s="30" t="str">
        <f t="shared" si="81"/>
        <v/>
      </c>
      <c r="I441" s="31"/>
      <c r="J441" s="29" t="s">
        <v>25</v>
      </c>
      <c r="K441" s="32" t="str">
        <f t="shared" si="82"/>
        <v/>
      </c>
      <c r="L441" s="32" t="str">
        <f t="shared" si="84"/>
        <v/>
      </c>
      <c r="M441" s="33" t="str">
        <f t="shared" si="83"/>
        <v/>
      </c>
      <c r="N441" s="34"/>
      <c r="O441" s="35" t="str">
        <f>IF(P441=$X$13,"","○")</f>
        <v/>
      </c>
      <c r="P441" s="36">
        <v>36.5</v>
      </c>
      <c r="Q441" s="37" t="s">
        <v>26</v>
      </c>
      <c r="R441" s="38" t="str">
        <f>IF(S441=$Z$13,"","○")</f>
        <v/>
      </c>
      <c r="S441" s="36">
        <v>1.8700000000000001E-2</v>
      </c>
      <c r="T441" s="40" t="s">
        <v>30</v>
      </c>
    </row>
    <row r="442" spans="1:20" ht="15" customHeight="1">
      <c r="A442" s="360"/>
      <c r="B442" s="228" t="s">
        <v>35</v>
      </c>
      <c r="C442" s="308"/>
      <c r="D442" s="308"/>
      <c r="E442" s="229"/>
      <c r="F442" s="28"/>
      <c r="G442" s="29" t="s">
        <v>25</v>
      </c>
      <c r="H442" s="30" t="str">
        <f t="shared" si="81"/>
        <v/>
      </c>
      <c r="I442" s="31"/>
      <c r="J442" s="29" t="s">
        <v>25</v>
      </c>
      <c r="K442" s="32" t="str">
        <f t="shared" si="82"/>
        <v/>
      </c>
      <c r="L442" s="32" t="str">
        <f t="shared" si="84"/>
        <v/>
      </c>
      <c r="M442" s="33" t="str">
        <f t="shared" si="83"/>
        <v/>
      </c>
      <c r="N442" s="34"/>
      <c r="O442" s="35" t="str">
        <f>IF(P442=$X$14,"","○")</f>
        <v/>
      </c>
      <c r="P442" s="45">
        <v>38</v>
      </c>
      <c r="Q442" s="37" t="s">
        <v>26</v>
      </c>
      <c r="R442" s="38" t="str">
        <f>IF(S442=$Z$14,"","○")</f>
        <v/>
      </c>
      <c r="S442" s="36">
        <v>1.8800000000000001E-2</v>
      </c>
      <c r="T442" s="40" t="s">
        <v>30</v>
      </c>
    </row>
    <row r="443" spans="1:20" ht="15" customHeight="1">
      <c r="A443" s="360"/>
      <c r="B443" s="228" t="s">
        <v>36</v>
      </c>
      <c r="C443" s="308"/>
      <c r="D443" s="308"/>
      <c r="E443" s="229"/>
      <c r="F443" s="28"/>
      <c r="G443" s="29" t="s">
        <v>25</v>
      </c>
      <c r="H443" s="30" t="str">
        <f t="shared" si="81"/>
        <v/>
      </c>
      <c r="I443" s="31"/>
      <c r="J443" s="29" t="s">
        <v>25</v>
      </c>
      <c r="K443" s="32" t="str">
        <f t="shared" si="82"/>
        <v/>
      </c>
      <c r="L443" s="32" t="str">
        <f>IF(F443="",IF(I443="","",-(I443*P443)),(F443-I443)*P443)</f>
        <v/>
      </c>
      <c r="M443" s="33" t="str">
        <f>IF(L443="","",L443*S443*44/12)</f>
        <v/>
      </c>
      <c r="N443" s="34"/>
      <c r="O443" s="35" t="str">
        <f>IF(P443=$X$15,"","○")</f>
        <v/>
      </c>
      <c r="P443" s="36">
        <v>38.9</v>
      </c>
      <c r="Q443" s="37" t="s">
        <v>26</v>
      </c>
      <c r="R443" s="38" t="str">
        <f>IF(S443=$Z$15,"","○")</f>
        <v/>
      </c>
      <c r="S443" s="36">
        <v>1.9300000000000001E-2</v>
      </c>
      <c r="T443" s="40" t="s">
        <v>30</v>
      </c>
    </row>
    <row r="444" spans="1:20" ht="15" customHeight="1">
      <c r="A444" s="360"/>
      <c r="B444" s="228" t="s">
        <v>37</v>
      </c>
      <c r="C444" s="308"/>
      <c r="D444" s="308"/>
      <c r="E444" s="229"/>
      <c r="F444" s="28"/>
      <c r="G444" s="29" t="s">
        <v>25</v>
      </c>
      <c r="H444" s="30" t="str">
        <f t="shared" si="81"/>
        <v/>
      </c>
      <c r="I444" s="31"/>
      <c r="J444" s="29" t="s">
        <v>25</v>
      </c>
      <c r="K444" s="32" t="str">
        <f t="shared" si="82"/>
        <v/>
      </c>
      <c r="L444" s="32" t="str">
        <f t="shared" ref="L444:L457" si="85">IF(F444="",IF(I444="","",-(I444*P444)),(F444-I444)*P444)</f>
        <v/>
      </c>
      <c r="M444" s="33" t="str">
        <f t="shared" ref="M444:M462" si="86">IF(L444="","",L444*S444*44/12)</f>
        <v/>
      </c>
      <c r="N444" s="34"/>
      <c r="O444" s="35" t="str">
        <f>IF(P444=$X$16,"","○")</f>
        <v/>
      </c>
      <c r="P444" s="36">
        <v>41.8</v>
      </c>
      <c r="Q444" s="37" t="s">
        <v>26</v>
      </c>
      <c r="R444" s="38" t="str">
        <f>IF(S444=$Z$16,"","○")</f>
        <v/>
      </c>
      <c r="S444" s="36">
        <v>2.0199999999999999E-2</v>
      </c>
      <c r="T444" s="40" t="s">
        <v>30</v>
      </c>
    </row>
    <row r="445" spans="1:20" ht="15" customHeight="1">
      <c r="A445" s="360"/>
      <c r="B445" s="228" t="s">
        <v>38</v>
      </c>
      <c r="C445" s="308"/>
      <c r="D445" s="308"/>
      <c r="E445" s="229"/>
      <c r="F445" s="28"/>
      <c r="G445" s="29" t="s">
        <v>39</v>
      </c>
      <c r="H445" s="30" t="str">
        <f t="shared" si="81"/>
        <v/>
      </c>
      <c r="I445" s="31"/>
      <c r="J445" s="29" t="s">
        <v>39</v>
      </c>
      <c r="K445" s="32" t="str">
        <f t="shared" si="82"/>
        <v/>
      </c>
      <c r="L445" s="32" t="str">
        <f t="shared" si="85"/>
        <v/>
      </c>
      <c r="M445" s="33" t="str">
        <f t="shared" si="86"/>
        <v/>
      </c>
      <c r="N445" s="34"/>
      <c r="O445" s="35" t="str">
        <f>IF(P445=$X$17,"","○")</f>
        <v/>
      </c>
      <c r="P445" s="45">
        <v>40</v>
      </c>
      <c r="Q445" s="37" t="s">
        <v>40</v>
      </c>
      <c r="R445" s="38" t="str">
        <f>IF(S445=$Z$17,"","○")</f>
        <v/>
      </c>
      <c r="S445" s="36">
        <v>2.0400000000000001E-2</v>
      </c>
      <c r="T445" s="40" t="s">
        <v>30</v>
      </c>
    </row>
    <row r="446" spans="1:20" ht="15" customHeight="1">
      <c r="A446" s="360"/>
      <c r="B446" s="228" t="s">
        <v>41</v>
      </c>
      <c r="C446" s="308"/>
      <c r="D446" s="308"/>
      <c r="E446" s="229"/>
      <c r="F446" s="28"/>
      <c r="G446" s="29" t="s">
        <v>39</v>
      </c>
      <c r="H446" s="30" t="str">
        <f t="shared" si="81"/>
        <v/>
      </c>
      <c r="I446" s="31"/>
      <c r="J446" s="29" t="s">
        <v>39</v>
      </c>
      <c r="K446" s="32" t="str">
        <f t="shared" si="82"/>
        <v/>
      </c>
      <c r="L446" s="32" t="str">
        <f t="shared" si="85"/>
        <v/>
      </c>
      <c r="M446" s="33" t="str">
        <f t="shared" si="86"/>
        <v/>
      </c>
      <c r="N446" s="34"/>
      <c r="O446" s="35" t="str">
        <f>IF(P446=$X$18,"","○")</f>
        <v/>
      </c>
      <c r="P446" s="36">
        <v>34.1</v>
      </c>
      <c r="Q446" s="37" t="s">
        <v>40</v>
      </c>
      <c r="R446" s="38" t="str">
        <f>IF(S446=$Z$18,"","○")</f>
        <v/>
      </c>
      <c r="S446" s="36">
        <v>2.4500000000000001E-2</v>
      </c>
      <c r="T446" s="40" t="s">
        <v>30</v>
      </c>
    </row>
    <row r="447" spans="1:20" ht="15" customHeight="1">
      <c r="A447" s="360"/>
      <c r="B447" s="362" t="s">
        <v>42</v>
      </c>
      <c r="C447" s="361" t="s">
        <v>43</v>
      </c>
      <c r="D447" s="361"/>
      <c r="E447" s="361"/>
      <c r="F447" s="28"/>
      <c r="G447" s="29" t="s">
        <v>39</v>
      </c>
      <c r="H447" s="30" t="str">
        <f t="shared" si="81"/>
        <v/>
      </c>
      <c r="I447" s="31"/>
      <c r="J447" s="29" t="s">
        <v>39</v>
      </c>
      <c r="K447" s="32" t="str">
        <f t="shared" si="82"/>
        <v/>
      </c>
      <c r="L447" s="32" t="str">
        <f t="shared" si="85"/>
        <v/>
      </c>
      <c r="M447" s="33" t="str">
        <f t="shared" si="86"/>
        <v/>
      </c>
      <c r="N447" s="34"/>
      <c r="O447" s="35" t="str">
        <f>IF(P447=$X$19,"","○")</f>
        <v/>
      </c>
      <c r="P447" s="36">
        <v>50.1</v>
      </c>
      <c r="Q447" s="37" t="s">
        <v>40</v>
      </c>
      <c r="R447" s="38" t="str">
        <f>IF(S447=$Z$19,"","○")</f>
        <v/>
      </c>
      <c r="S447" s="36">
        <v>1.6299999999999999E-2</v>
      </c>
      <c r="T447" s="40" t="s">
        <v>30</v>
      </c>
    </row>
    <row r="448" spans="1:20" ht="15" customHeight="1">
      <c r="A448" s="360"/>
      <c r="B448" s="362"/>
      <c r="C448" s="361" t="s">
        <v>45</v>
      </c>
      <c r="D448" s="361"/>
      <c r="E448" s="361"/>
      <c r="F448" s="28"/>
      <c r="G448" s="29" t="s">
        <v>46</v>
      </c>
      <c r="H448" s="30" t="str">
        <f t="shared" si="81"/>
        <v/>
      </c>
      <c r="I448" s="31"/>
      <c r="J448" s="29" t="s">
        <v>46</v>
      </c>
      <c r="K448" s="32" t="str">
        <f t="shared" si="82"/>
        <v/>
      </c>
      <c r="L448" s="32" t="str">
        <f t="shared" si="85"/>
        <v/>
      </c>
      <c r="M448" s="33" t="str">
        <f t="shared" si="86"/>
        <v/>
      </c>
      <c r="N448" s="34"/>
      <c r="O448" s="35" t="str">
        <f>IF(P448=$X$20,"","○")</f>
        <v/>
      </c>
      <c r="P448" s="36">
        <v>46.1</v>
      </c>
      <c r="Q448" s="37" t="s">
        <v>47</v>
      </c>
      <c r="R448" s="38" t="str">
        <f>IF(S448=$Z$20,"","○")</f>
        <v/>
      </c>
      <c r="S448" s="36">
        <v>1.44E-2</v>
      </c>
      <c r="T448" s="40" t="s">
        <v>30</v>
      </c>
    </row>
    <row r="449" spans="1:23" ht="15" customHeight="1">
      <c r="A449" s="360"/>
      <c r="B449" s="362" t="s">
        <v>49</v>
      </c>
      <c r="C449" s="361" t="s">
        <v>50</v>
      </c>
      <c r="D449" s="361"/>
      <c r="E449" s="361"/>
      <c r="F449" s="28"/>
      <c r="G449" s="29" t="s">
        <v>39</v>
      </c>
      <c r="H449" s="30" t="str">
        <f t="shared" si="81"/>
        <v/>
      </c>
      <c r="I449" s="31"/>
      <c r="J449" s="29" t="s">
        <v>39</v>
      </c>
      <c r="K449" s="32" t="str">
        <f t="shared" si="82"/>
        <v/>
      </c>
      <c r="L449" s="32" t="str">
        <f t="shared" si="85"/>
        <v/>
      </c>
      <c r="M449" s="33" t="str">
        <f t="shared" si="86"/>
        <v/>
      </c>
      <c r="N449" s="34"/>
      <c r="O449" s="35" t="str">
        <f>IF(P449=$X$21,"","○")</f>
        <v/>
      </c>
      <c r="P449" s="36">
        <v>54.7</v>
      </c>
      <c r="Q449" s="37" t="s">
        <v>51</v>
      </c>
      <c r="R449" s="38" t="str">
        <f>IF(S449=$Z$21,"","○")</f>
        <v/>
      </c>
      <c r="S449" s="36">
        <v>1.3899999999999999E-2</v>
      </c>
      <c r="T449" s="40" t="s">
        <v>30</v>
      </c>
    </row>
    <row r="450" spans="1:23" ht="15" customHeight="1">
      <c r="A450" s="360"/>
      <c r="B450" s="362"/>
      <c r="C450" s="361" t="s">
        <v>53</v>
      </c>
      <c r="D450" s="361"/>
      <c r="E450" s="361"/>
      <c r="F450" s="28"/>
      <c r="G450" s="29" t="s">
        <v>46</v>
      </c>
      <c r="H450" s="30" t="str">
        <f t="shared" si="81"/>
        <v/>
      </c>
      <c r="I450" s="31"/>
      <c r="J450" s="29" t="s">
        <v>46</v>
      </c>
      <c r="K450" s="32" t="str">
        <f t="shared" si="82"/>
        <v/>
      </c>
      <c r="L450" s="32" t="str">
        <f t="shared" si="85"/>
        <v/>
      </c>
      <c r="M450" s="33" t="str">
        <f t="shared" si="86"/>
        <v/>
      </c>
      <c r="N450" s="34"/>
      <c r="O450" s="35" t="str">
        <f>IF(P450=$X$22,"","○")</f>
        <v/>
      </c>
      <c r="P450" s="36">
        <v>38.4</v>
      </c>
      <c r="Q450" s="37" t="s">
        <v>47</v>
      </c>
      <c r="R450" s="38" t="str">
        <f>IF(S450=$Z$22,"","○")</f>
        <v/>
      </c>
      <c r="S450" s="36">
        <v>1.3899999999999999E-2</v>
      </c>
      <c r="T450" s="40" t="s">
        <v>30</v>
      </c>
    </row>
    <row r="451" spans="1:23" ht="15" customHeight="1">
      <c r="A451" s="360"/>
      <c r="B451" s="199" t="s">
        <v>54</v>
      </c>
      <c r="C451" s="361" t="s">
        <v>55</v>
      </c>
      <c r="D451" s="361"/>
      <c r="E451" s="361"/>
      <c r="F451" s="28"/>
      <c r="G451" s="29" t="s">
        <v>39</v>
      </c>
      <c r="H451" s="30" t="str">
        <f t="shared" si="81"/>
        <v/>
      </c>
      <c r="I451" s="31"/>
      <c r="J451" s="29" t="s">
        <v>39</v>
      </c>
      <c r="K451" s="32" t="str">
        <f t="shared" si="82"/>
        <v/>
      </c>
      <c r="L451" s="32" t="str">
        <f t="shared" si="85"/>
        <v/>
      </c>
      <c r="M451" s="33" t="str">
        <f t="shared" si="86"/>
        <v/>
      </c>
      <c r="N451" s="34"/>
      <c r="O451" s="35" t="str">
        <f>IF(P451=$X$23,"","○")</f>
        <v/>
      </c>
      <c r="P451" s="47">
        <v>28.7</v>
      </c>
      <c r="Q451" s="37" t="s">
        <v>40</v>
      </c>
      <c r="R451" s="38" t="str">
        <f>IF(S451=$Z$23,"","○")</f>
        <v/>
      </c>
      <c r="S451" s="36">
        <v>2.46E-2</v>
      </c>
      <c r="T451" s="40" t="s">
        <v>30</v>
      </c>
    </row>
    <row r="452" spans="1:23" ht="15" customHeight="1">
      <c r="A452" s="360"/>
      <c r="B452" s="199"/>
      <c r="C452" s="361" t="s">
        <v>56</v>
      </c>
      <c r="D452" s="361"/>
      <c r="E452" s="361"/>
      <c r="F452" s="28"/>
      <c r="G452" s="29" t="s">
        <v>39</v>
      </c>
      <c r="H452" s="30" t="str">
        <f t="shared" si="81"/>
        <v/>
      </c>
      <c r="I452" s="31"/>
      <c r="J452" s="29" t="s">
        <v>39</v>
      </c>
      <c r="K452" s="32" t="str">
        <f t="shared" si="82"/>
        <v/>
      </c>
      <c r="L452" s="32" t="str">
        <f t="shared" si="85"/>
        <v/>
      </c>
      <c r="M452" s="33" t="str">
        <f t="shared" si="86"/>
        <v/>
      </c>
      <c r="N452" s="34"/>
      <c r="O452" s="35" t="str">
        <f>IF(P452=$X$24,"","○")</f>
        <v/>
      </c>
      <c r="P452" s="47">
        <v>28.9</v>
      </c>
      <c r="Q452" s="37" t="s">
        <v>40</v>
      </c>
      <c r="R452" s="38" t="str">
        <f>IF(S452=$Z$24,"","○")</f>
        <v/>
      </c>
      <c r="S452" s="36">
        <v>2.4500000000000001E-2</v>
      </c>
      <c r="T452" s="40" t="s">
        <v>30</v>
      </c>
    </row>
    <row r="453" spans="1:23" ht="15" customHeight="1">
      <c r="A453" s="360"/>
      <c r="B453" s="199"/>
      <c r="C453" s="361" t="s">
        <v>57</v>
      </c>
      <c r="D453" s="361"/>
      <c r="E453" s="361"/>
      <c r="F453" s="28"/>
      <c r="G453" s="29" t="s">
        <v>39</v>
      </c>
      <c r="H453" s="30" t="str">
        <f t="shared" si="81"/>
        <v/>
      </c>
      <c r="I453" s="31"/>
      <c r="J453" s="29" t="s">
        <v>39</v>
      </c>
      <c r="K453" s="32" t="str">
        <f t="shared" si="82"/>
        <v/>
      </c>
      <c r="L453" s="32" t="str">
        <f t="shared" si="85"/>
        <v/>
      </c>
      <c r="M453" s="33" t="str">
        <f t="shared" si="86"/>
        <v/>
      </c>
      <c r="N453" s="34"/>
      <c r="O453" s="35" t="str">
        <f>IF(P453=$X$25,"","○")</f>
        <v/>
      </c>
      <c r="P453" s="47">
        <v>28.3</v>
      </c>
      <c r="Q453" s="37" t="s">
        <v>40</v>
      </c>
      <c r="R453" s="38" t="str">
        <f>IF(S453=$Z$25,"","○")</f>
        <v/>
      </c>
      <c r="S453" s="36">
        <v>2.5100000000000001E-2</v>
      </c>
      <c r="T453" s="40" t="s">
        <v>30</v>
      </c>
    </row>
    <row r="454" spans="1:23" ht="15" customHeight="1">
      <c r="A454" s="360"/>
      <c r="B454" s="199"/>
      <c r="C454" s="361" t="s">
        <v>58</v>
      </c>
      <c r="D454" s="361"/>
      <c r="E454" s="361"/>
      <c r="F454" s="28"/>
      <c r="G454" s="29" t="s">
        <v>39</v>
      </c>
      <c r="H454" s="30" t="str">
        <f t="shared" si="81"/>
        <v/>
      </c>
      <c r="I454" s="31"/>
      <c r="J454" s="29" t="s">
        <v>39</v>
      </c>
      <c r="K454" s="32" t="str">
        <f t="shared" si="82"/>
        <v/>
      </c>
      <c r="L454" s="32" t="str">
        <f t="shared" si="85"/>
        <v/>
      </c>
      <c r="M454" s="33" t="str">
        <f t="shared" si="86"/>
        <v/>
      </c>
      <c r="N454" s="34"/>
      <c r="O454" s="35" t="str">
        <f>IF(P454=$X$26,"","○")</f>
        <v/>
      </c>
      <c r="P454" s="36">
        <v>26.1</v>
      </c>
      <c r="Q454" s="37" t="s">
        <v>40</v>
      </c>
      <c r="R454" s="38" t="str">
        <f>IF(S454=$Z$26,"","○")</f>
        <v/>
      </c>
      <c r="S454" s="36">
        <v>2.4299999999999999E-2</v>
      </c>
      <c r="T454" s="40" t="s">
        <v>30</v>
      </c>
    </row>
    <row r="455" spans="1:23" ht="15" customHeight="1">
      <c r="A455" s="360"/>
      <c r="B455" s="199"/>
      <c r="C455" s="361" t="s">
        <v>59</v>
      </c>
      <c r="D455" s="361"/>
      <c r="E455" s="361"/>
      <c r="F455" s="28"/>
      <c r="G455" s="29" t="s">
        <v>39</v>
      </c>
      <c r="H455" s="30" t="str">
        <f t="shared" si="81"/>
        <v/>
      </c>
      <c r="I455" s="31"/>
      <c r="J455" s="29" t="s">
        <v>39</v>
      </c>
      <c r="K455" s="32" t="str">
        <f t="shared" si="82"/>
        <v/>
      </c>
      <c r="L455" s="32" t="str">
        <f t="shared" si="85"/>
        <v/>
      </c>
      <c r="M455" s="33" t="str">
        <f t="shared" si="86"/>
        <v/>
      </c>
      <c r="N455" s="34"/>
      <c r="O455" s="35" t="str">
        <f>IF(P455=$X$27,"","○")</f>
        <v/>
      </c>
      <c r="P455" s="36">
        <v>24.2</v>
      </c>
      <c r="Q455" s="37" t="s">
        <v>40</v>
      </c>
      <c r="R455" s="38" t="str">
        <f>IF(S455=$Z$27,"","○")</f>
        <v/>
      </c>
      <c r="S455" s="36">
        <v>2.4199999999999999E-2</v>
      </c>
      <c r="T455" s="40" t="s">
        <v>30</v>
      </c>
    </row>
    <row r="456" spans="1:23" ht="15" customHeight="1">
      <c r="A456" s="360"/>
      <c r="B456" s="199"/>
      <c r="C456" s="361" t="s">
        <v>60</v>
      </c>
      <c r="D456" s="361"/>
      <c r="E456" s="361"/>
      <c r="F456" s="28"/>
      <c r="G456" s="29" t="s">
        <v>39</v>
      </c>
      <c r="H456" s="30" t="str">
        <f t="shared" si="81"/>
        <v/>
      </c>
      <c r="I456" s="31"/>
      <c r="J456" s="29" t="s">
        <v>39</v>
      </c>
      <c r="K456" s="32" t="str">
        <f t="shared" si="82"/>
        <v/>
      </c>
      <c r="L456" s="32" t="str">
        <f t="shared" si="85"/>
        <v/>
      </c>
      <c r="M456" s="33" t="str">
        <f t="shared" si="86"/>
        <v/>
      </c>
      <c r="N456" s="34"/>
      <c r="O456" s="35" t="str">
        <f>IF(P456=$X$28,"","○")</f>
        <v/>
      </c>
      <c r="P456" s="36">
        <v>27.8</v>
      </c>
      <c r="Q456" s="37" t="s">
        <v>40</v>
      </c>
      <c r="R456" s="38" t="str">
        <f>IF(S456=$Z$28,"","○")</f>
        <v/>
      </c>
      <c r="S456" s="36">
        <v>2.5899999999999999E-2</v>
      </c>
      <c r="T456" s="40" t="s">
        <v>30</v>
      </c>
    </row>
    <row r="457" spans="1:23" ht="15" customHeight="1">
      <c r="A457" s="360"/>
      <c r="B457" s="199" t="s">
        <v>61</v>
      </c>
      <c r="C457" s="199"/>
      <c r="D457" s="199"/>
      <c r="E457" s="199"/>
      <c r="F457" s="28"/>
      <c r="G457" s="29" t="s">
        <v>39</v>
      </c>
      <c r="H457" s="30" t="str">
        <f t="shared" si="81"/>
        <v/>
      </c>
      <c r="I457" s="31"/>
      <c r="J457" s="29" t="s">
        <v>39</v>
      </c>
      <c r="K457" s="32" t="str">
        <f t="shared" si="82"/>
        <v/>
      </c>
      <c r="L457" s="32" t="str">
        <f t="shared" si="85"/>
        <v/>
      </c>
      <c r="M457" s="33" t="str">
        <f t="shared" si="86"/>
        <v/>
      </c>
      <c r="N457" s="34"/>
      <c r="O457" s="35" t="str">
        <f>IF(P457=$X$29,"","○")</f>
        <v/>
      </c>
      <c r="P457" s="45">
        <v>29</v>
      </c>
      <c r="Q457" s="37" t="s">
        <v>40</v>
      </c>
      <c r="R457" s="38" t="str">
        <f>IF(S457=$Z$29,"","○")</f>
        <v/>
      </c>
      <c r="S457" s="36">
        <v>2.9899999999999999E-2</v>
      </c>
      <c r="T457" s="40" t="s">
        <v>30</v>
      </c>
    </row>
    <row r="458" spans="1:23" ht="15" customHeight="1">
      <c r="A458" s="360"/>
      <c r="B458" s="199" t="s">
        <v>62</v>
      </c>
      <c r="C458" s="199"/>
      <c r="D458" s="199"/>
      <c r="E458" s="199"/>
      <c r="F458" s="28"/>
      <c r="G458" s="29" t="s">
        <v>39</v>
      </c>
      <c r="H458" s="30" t="str">
        <f t="shared" si="81"/>
        <v/>
      </c>
      <c r="I458" s="31"/>
      <c r="J458" s="29" t="s">
        <v>39</v>
      </c>
      <c r="K458" s="32" t="str">
        <f t="shared" si="82"/>
        <v/>
      </c>
      <c r="L458" s="32" t="str">
        <f>IF(F458="",IF(I458="","",-(I458*P458)),(F458-I458)*P458)</f>
        <v/>
      </c>
      <c r="M458" s="33" t="str">
        <f t="shared" si="86"/>
        <v/>
      </c>
      <c r="N458" s="34"/>
      <c r="O458" s="35" t="str">
        <f>IF(P458=$X$30,"","○")</f>
        <v/>
      </c>
      <c r="P458" s="36">
        <v>37.299999999999997</v>
      </c>
      <c r="Q458" s="37" t="s">
        <v>40</v>
      </c>
      <c r="R458" s="38" t="str">
        <f>IF(S458=$Z$30,"","○")</f>
        <v/>
      </c>
      <c r="S458" s="36">
        <v>2.0899999999999998E-2</v>
      </c>
      <c r="T458" s="40" t="s">
        <v>30</v>
      </c>
    </row>
    <row r="459" spans="1:23" ht="15" customHeight="1">
      <c r="A459" s="360"/>
      <c r="B459" s="199" t="s">
        <v>63</v>
      </c>
      <c r="C459" s="199"/>
      <c r="D459" s="199"/>
      <c r="E459" s="199"/>
      <c r="F459" s="28"/>
      <c r="G459" s="29" t="s">
        <v>46</v>
      </c>
      <c r="H459" s="30" t="str">
        <f t="shared" si="81"/>
        <v/>
      </c>
      <c r="I459" s="31"/>
      <c r="J459" s="29" t="s">
        <v>46</v>
      </c>
      <c r="K459" s="32" t="str">
        <f t="shared" si="82"/>
        <v/>
      </c>
      <c r="L459" s="32" t="str">
        <f t="shared" ref="L459:L462" si="87">IF(F459="",IF(I459="","",-(I459*P459)),(F459-I459)*P459)</f>
        <v/>
      </c>
      <c r="M459" s="33" t="str">
        <f t="shared" si="86"/>
        <v/>
      </c>
      <c r="N459" s="34"/>
      <c r="O459" s="35" t="str">
        <f>IF(P459=$X$31,"","○")</f>
        <v/>
      </c>
      <c r="P459" s="36">
        <v>18.399999999999999</v>
      </c>
      <c r="Q459" s="37" t="s">
        <v>47</v>
      </c>
      <c r="R459" s="38" t="str">
        <f>IF(S459=$Z$31,"","○")</f>
        <v/>
      </c>
      <c r="S459" s="49">
        <v>1.09E-2</v>
      </c>
      <c r="T459" s="40" t="s">
        <v>30</v>
      </c>
    </row>
    <row r="460" spans="1:23" ht="15" customHeight="1">
      <c r="A460" s="360"/>
      <c r="B460" s="199" t="s">
        <v>64</v>
      </c>
      <c r="C460" s="199"/>
      <c r="D460" s="199"/>
      <c r="E460" s="199"/>
      <c r="F460" s="28"/>
      <c r="G460" s="29" t="s">
        <v>46</v>
      </c>
      <c r="H460" s="30" t="str">
        <f t="shared" si="81"/>
        <v/>
      </c>
      <c r="I460" s="31"/>
      <c r="J460" s="29" t="s">
        <v>46</v>
      </c>
      <c r="K460" s="32" t="str">
        <f t="shared" si="82"/>
        <v/>
      </c>
      <c r="L460" s="32" t="str">
        <f t="shared" si="87"/>
        <v/>
      </c>
      <c r="M460" s="33" t="str">
        <f t="shared" si="86"/>
        <v/>
      </c>
      <c r="N460" s="34"/>
      <c r="O460" s="35" t="str">
        <f>IF(P460=$X$32,"","○")</f>
        <v/>
      </c>
      <c r="P460" s="36">
        <v>3.23</v>
      </c>
      <c r="Q460" s="37" t="s">
        <v>47</v>
      </c>
      <c r="R460" s="38" t="str">
        <f>IF(S460=$Z$33,"","○")</f>
        <v/>
      </c>
      <c r="S460" s="36">
        <v>2.64E-2</v>
      </c>
      <c r="T460" s="40" t="s">
        <v>30</v>
      </c>
    </row>
    <row r="461" spans="1:23" ht="15" customHeight="1">
      <c r="A461" s="360"/>
      <c r="B461" s="199" t="s">
        <v>65</v>
      </c>
      <c r="C461" s="199"/>
      <c r="D461" s="199"/>
      <c r="E461" s="199"/>
      <c r="F461" s="28"/>
      <c r="G461" s="29" t="s">
        <v>46</v>
      </c>
      <c r="H461" s="30" t="str">
        <f t="shared" si="81"/>
        <v/>
      </c>
      <c r="I461" s="31"/>
      <c r="J461" s="29" t="s">
        <v>46</v>
      </c>
      <c r="K461" s="32" t="str">
        <f t="shared" si="82"/>
        <v/>
      </c>
      <c r="L461" s="32" t="str">
        <f t="shared" si="87"/>
        <v/>
      </c>
      <c r="M461" s="33" t="str">
        <f t="shared" si="86"/>
        <v/>
      </c>
      <c r="N461" s="34"/>
      <c r="O461" s="35" t="str">
        <f>IF(P461=$X$33,"","○")</f>
        <v/>
      </c>
      <c r="P461" s="36">
        <v>3.45</v>
      </c>
      <c r="Q461" s="37" t="s">
        <v>47</v>
      </c>
      <c r="R461" s="38" t="str">
        <f>IF(S461=$Z$33,"","○")</f>
        <v/>
      </c>
      <c r="S461" s="36">
        <v>2.64E-2</v>
      </c>
      <c r="T461" s="40" t="s">
        <v>30</v>
      </c>
      <c r="U461" s="51"/>
    </row>
    <row r="462" spans="1:23" ht="15" customHeight="1" thickBot="1">
      <c r="A462" s="360"/>
      <c r="B462" s="199" t="s">
        <v>66</v>
      </c>
      <c r="C462" s="199"/>
      <c r="D462" s="199"/>
      <c r="E462" s="199"/>
      <c r="F462" s="28"/>
      <c r="G462" s="29" t="s">
        <v>46</v>
      </c>
      <c r="H462" s="30" t="str">
        <f t="shared" si="81"/>
        <v/>
      </c>
      <c r="I462" s="31"/>
      <c r="J462" s="29" t="s">
        <v>46</v>
      </c>
      <c r="K462" s="32" t="str">
        <f t="shared" si="82"/>
        <v/>
      </c>
      <c r="L462" s="32" t="str">
        <f t="shared" si="87"/>
        <v/>
      </c>
      <c r="M462" s="33" t="str">
        <f t="shared" si="86"/>
        <v/>
      </c>
      <c r="N462" s="34"/>
      <c r="O462" s="35" t="str">
        <f>IF(P462=$X$34,"","○")</f>
        <v/>
      </c>
      <c r="P462" s="52">
        <v>7.53</v>
      </c>
      <c r="Q462" s="37" t="s">
        <v>47</v>
      </c>
      <c r="R462" s="53" t="str">
        <f>IF(S462=$Z$34,"","○")</f>
        <v/>
      </c>
      <c r="S462" s="54">
        <v>4.2000000000000003E-2</v>
      </c>
      <c r="T462" s="40" t="s">
        <v>30</v>
      </c>
      <c r="U462" s="55"/>
      <c r="V462" s="55"/>
      <c r="W462" s="56"/>
    </row>
    <row r="463" spans="1:23" ht="15" customHeight="1">
      <c r="A463" s="360"/>
      <c r="B463" s="363" t="s">
        <v>67</v>
      </c>
      <c r="C463" s="348"/>
      <c r="D463" s="349"/>
      <c r="E463" s="350"/>
      <c r="F463" s="28"/>
      <c r="G463" s="58"/>
      <c r="H463" s="30" t="str">
        <f t="shared" si="81"/>
        <v/>
      </c>
      <c r="I463" s="31"/>
      <c r="J463" s="58"/>
      <c r="K463" s="32" t="str">
        <f>IF(I463="","",I463*P463)</f>
        <v/>
      </c>
      <c r="L463" s="32" t="str">
        <f>IF(F463="",IF(I463="","",-(I463*P463)),(F463-I463)*P463)</f>
        <v/>
      </c>
      <c r="M463" s="33" t="str">
        <f>IF(L463="","",L463*S463*44/12)</f>
        <v/>
      </c>
      <c r="N463" s="34"/>
      <c r="O463" s="59"/>
      <c r="P463" s="60"/>
      <c r="Q463" s="61"/>
      <c r="R463" s="62"/>
      <c r="S463" s="60"/>
      <c r="T463" s="61"/>
      <c r="U463" s="63"/>
      <c r="V463" s="56"/>
    </row>
    <row r="464" spans="1:23" ht="15" customHeight="1" thickBot="1">
      <c r="A464" s="360"/>
      <c r="B464" s="364"/>
      <c r="C464" s="348"/>
      <c r="D464" s="349"/>
      <c r="E464" s="350"/>
      <c r="F464" s="28"/>
      <c r="G464" s="58"/>
      <c r="H464" s="30" t="str">
        <f t="shared" si="81"/>
        <v/>
      </c>
      <c r="I464" s="31"/>
      <c r="J464" s="58"/>
      <c r="K464" s="32" t="str">
        <f>IF(I464="","",I464*P464)</f>
        <v/>
      </c>
      <c r="L464" s="32" t="str">
        <f>IF(F464="",IF(I464="","",-(I464*P464)),(F464-I464)*P464)</f>
        <v/>
      </c>
      <c r="M464" s="33" t="str">
        <f>IF(L464="","",L464*S464*44/12)</f>
        <v/>
      </c>
      <c r="N464" s="34"/>
      <c r="O464" s="56"/>
      <c r="P464" s="67"/>
      <c r="Q464" s="68"/>
      <c r="R464" s="65"/>
      <c r="S464" s="67"/>
      <c r="T464" s="69"/>
    </row>
    <row r="465" spans="1:23" ht="15" customHeight="1" thickTop="1">
      <c r="A465" s="360"/>
      <c r="B465" s="251" t="s">
        <v>68</v>
      </c>
      <c r="C465" s="251"/>
      <c r="D465" s="251"/>
      <c r="E465" s="251"/>
      <c r="F465" s="251"/>
      <c r="G465" s="251"/>
      <c r="H465" s="251"/>
      <c r="I465" s="251"/>
      <c r="J465" s="251"/>
      <c r="K465" s="251"/>
      <c r="L465" s="251"/>
      <c r="M465" s="71" t="str">
        <f>IF(SUM(M436:M464)=0,"",SUM(M436:M464))</f>
        <v/>
      </c>
      <c r="N465" s="34"/>
      <c r="O465" s="56"/>
      <c r="P465" s="65"/>
      <c r="Q465" s="15"/>
      <c r="R465" s="65"/>
      <c r="S465" s="72"/>
      <c r="T465" s="73"/>
      <c r="U465" s="56"/>
      <c r="V465" s="56"/>
    </row>
    <row r="466" spans="1:23" ht="15" customHeight="1">
      <c r="A466" s="360"/>
      <c r="B466" s="351"/>
      <c r="C466" s="352"/>
      <c r="D466" s="352"/>
      <c r="E466" s="353"/>
      <c r="F466" s="251" t="s">
        <v>5</v>
      </c>
      <c r="G466" s="251"/>
      <c r="H466" s="251"/>
      <c r="I466" s="339" t="s">
        <v>6</v>
      </c>
      <c r="J466" s="339"/>
      <c r="K466" s="339"/>
      <c r="L466" s="281" t="s">
        <v>69</v>
      </c>
      <c r="M466" s="279" t="s">
        <v>8</v>
      </c>
      <c r="N466" s="34"/>
      <c r="O466" s="56"/>
      <c r="P466" s="74"/>
      <c r="Q466" s="75"/>
      <c r="R466" s="65"/>
      <c r="S466" s="74"/>
      <c r="T466" s="75"/>
    </row>
    <row r="467" spans="1:23" ht="15" customHeight="1" thickBot="1">
      <c r="A467" s="360"/>
      <c r="B467" s="354"/>
      <c r="C467" s="355"/>
      <c r="D467" s="355"/>
      <c r="E467" s="356"/>
      <c r="F467" s="23" t="s">
        <v>12</v>
      </c>
      <c r="G467" s="340" t="s">
        <v>70</v>
      </c>
      <c r="H467" s="342"/>
      <c r="I467" s="23" t="s">
        <v>12</v>
      </c>
      <c r="J467" s="340" t="s">
        <v>70</v>
      </c>
      <c r="K467" s="342"/>
      <c r="L467" s="282"/>
      <c r="M467" s="280"/>
      <c r="N467" s="34"/>
      <c r="O467" s="56"/>
      <c r="P467" s="74"/>
      <c r="Q467" s="75"/>
      <c r="R467" s="65"/>
      <c r="S467" s="74"/>
      <c r="T467" s="75"/>
    </row>
    <row r="468" spans="1:23" ht="15" customHeight="1" thickTop="1" thickBot="1">
      <c r="A468" s="360"/>
      <c r="B468" s="357"/>
      <c r="C468" s="358"/>
      <c r="D468" s="358"/>
      <c r="E468" s="359"/>
      <c r="F468" s="25" t="s">
        <v>16</v>
      </c>
      <c r="G468" s="341"/>
      <c r="H468" s="343"/>
      <c r="I468" s="25" t="s">
        <v>18</v>
      </c>
      <c r="J468" s="341"/>
      <c r="K468" s="343"/>
      <c r="L468" s="76" t="s">
        <v>71</v>
      </c>
      <c r="M468" s="26" t="s">
        <v>21</v>
      </c>
      <c r="N468" s="34"/>
      <c r="O468" s="77" t="s">
        <v>72</v>
      </c>
      <c r="P468" s="74"/>
      <c r="Q468" s="15"/>
      <c r="R468" s="65"/>
      <c r="S468" s="74"/>
      <c r="T468" s="75"/>
      <c r="U468" s="344" t="s">
        <v>73</v>
      </c>
      <c r="V468" s="345"/>
      <c r="W468" s="78"/>
    </row>
    <row r="469" spans="1:23" ht="15" customHeight="1" thickTop="1" thickBot="1">
      <c r="A469" s="360"/>
      <c r="B469" s="325" t="s">
        <v>74</v>
      </c>
      <c r="C469" s="326"/>
      <c r="D469" s="326"/>
      <c r="E469" s="327"/>
      <c r="F469" s="28"/>
      <c r="G469" s="29" t="s">
        <v>46</v>
      </c>
      <c r="H469" s="79"/>
      <c r="I469" s="31"/>
      <c r="J469" s="29" t="s">
        <v>46</v>
      </c>
      <c r="K469" s="80"/>
      <c r="L469" s="32" t="str">
        <f>IF(F469="",IF(I469="","",F469-I469),F469-I469)</f>
        <v/>
      </c>
      <c r="M469" s="33" t="str">
        <f>IF(L469="","",L469*S469)</f>
        <v/>
      </c>
      <c r="N469" s="34"/>
      <c r="O469" s="56"/>
      <c r="P469" s="74"/>
      <c r="Q469" s="75"/>
      <c r="R469" s="38"/>
      <c r="S469" s="81"/>
      <c r="T469" s="82" t="s">
        <v>75</v>
      </c>
      <c r="U469" s="328"/>
      <c r="V469" s="329"/>
    </row>
    <row r="470" spans="1:23" ht="15" customHeight="1" thickTop="1">
      <c r="A470" s="360"/>
      <c r="B470" s="251" t="s">
        <v>76</v>
      </c>
      <c r="C470" s="251"/>
      <c r="D470" s="251"/>
      <c r="E470" s="251"/>
      <c r="F470" s="251"/>
      <c r="G470" s="251"/>
      <c r="H470" s="251"/>
      <c r="I470" s="251"/>
      <c r="J470" s="251"/>
      <c r="K470" s="251"/>
      <c r="L470" s="251"/>
      <c r="M470" s="71" t="str">
        <f>IF(M469=0,"",M469)</f>
        <v/>
      </c>
      <c r="N470" s="34"/>
      <c r="O470" s="11" t="s">
        <v>150</v>
      </c>
      <c r="P470" s="65"/>
      <c r="Q470" s="15"/>
      <c r="R470" s="83"/>
      <c r="S470" s="84"/>
      <c r="T470" s="85"/>
      <c r="U470" s="86"/>
      <c r="V470" s="86"/>
    </row>
    <row r="471" spans="1:23">
      <c r="A471" s="264" t="s">
        <v>77</v>
      </c>
      <c r="B471" s="330"/>
      <c r="C471" s="331"/>
      <c r="D471" s="331"/>
      <c r="E471" s="332"/>
      <c r="F471" s="251" t="s">
        <v>5</v>
      </c>
      <c r="G471" s="251"/>
      <c r="H471" s="251"/>
      <c r="I471" s="339" t="s">
        <v>6</v>
      </c>
      <c r="J471" s="339"/>
      <c r="K471" s="339"/>
      <c r="L471" s="281" t="s">
        <v>7</v>
      </c>
      <c r="M471" s="281" t="s">
        <v>8</v>
      </c>
      <c r="N471" s="22"/>
      <c r="O471" s="319" t="s">
        <v>9</v>
      </c>
      <c r="P471" s="318" t="s">
        <v>10</v>
      </c>
      <c r="Q471" s="318"/>
      <c r="R471" s="319" t="s">
        <v>9</v>
      </c>
      <c r="S471" s="318" t="s">
        <v>11</v>
      </c>
      <c r="T471" s="318"/>
    </row>
    <row r="472" spans="1:23">
      <c r="A472" s="265"/>
      <c r="B472" s="333"/>
      <c r="C472" s="334"/>
      <c r="D472" s="334"/>
      <c r="E472" s="335"/>
      <c r="F472" s="23" t="s">
        <v>12</v>
      </c>
      <c r="G472" s="251" t="s">
        <v>13</v>
      </c>
      <c r="H472" s="23" t="s">
        <v>14</v>
      </c>
      <c r="I472" s="23" t="s">
        <v>12</v>
      </c>
      <c r="J472" s="251" t="s">
        <v>13</v>
      </c>
      <c r="K472" s="23" t="s">
        <v>14</v>
      </c>
      <c r="L472" s="282"/>
      <c r="M472" s="282"/>
      <c r="N472" s="22"/>
      <c r="O472" s="320"/>
      <c r="P472" s="24" t="s">
        <v>12</v>
      </c>
      <c r="Q472" s="322" t="s">
        <v>15</v>
      </c>
      <c r="R472" s="320"/>
      <c r="S472" s="319" t="s">
        <v>12</v>
      </c>
      <c r="T472" s="323" t="s">
        <v>13</v>
      </c>
    </row>
    <row r="473" spans="1:23">
      <c r="A473" s="265"/>
      <c r="B473" s="336"/>
      <c r="C473" s="337"/>
      <c r="D473" s="337"/>
      <c r="E473" s="338"/>
      <c r="F473" s="25" t="s">
        <v>16</v>
      </c>
      <c r="G473" s="251"/>
      <c r="H473" s="25" t="s">
        <v>17</v>
      </c>
      <c r="I473" s="25" t="s">
        <v>18</v>
      </c>
      <c r="J473" s="251"/>
      <c r="K473" s="25" t="s">
        <v>19</v>
      </c>
      <c r="L473" s="26" t="s">
        <v>20</v>
      </c>
      <c r="M473" s="26" t="s">
        <v>21</v>
      </c>
      <c r="N473" s="22"/>
      <c r="O473" s="321"/>
      <c r="P473" s="27" t="s">
        <v>22</v>
      </c>
      <c r="Q473" s="322"/>
      <c r="R473" s="321"/>
      <c r="S473" s="321"/>
      <c r="T473" s="324"/>
    </row>
    <row r="474" spans="1:23" ht="15" customHeight="1">
      <c r="A474" s="265"/>
      <c r="B474" s="228" t="s">
        <v>78</v>
      </c>
      <c r="C474" s="308"/>
      <c r="D474" s="308"/>
      <c r="E474" s="229"/>
      <c r="F474" s="28"/>
      <c r="G474" s="29" t="s">
        <v>39</v>
      </c>
      <c r="H474" s="32" t="str">
        <f t="shared" ref="H474:H492" si="88">IF(F474="","",F474*P474)</f>
        <v/>
      </c>
      <c r="I474" s="28"/>
      <c r="J474" s="29" t="s">
        <v>39</v>
      </c>
      <c r="K474" s="32" t="str">
        <f t="shared" ref="K474:K475" si="89">IF(I474="","",I474*P474)</f>
        <v/>
      </c>
      <c r="L474" s="32" t="str">
        <f>IF(F474="",IF(I474="","",-(I474*P474)),(F474-I474)*P474)</f>
        <v/>
      </c>
      <c r="M474" s="33" t="str">
        <f>IF(L474="","",L474*S474*44/12)</f>
        <v/>
      </c>
      <c r="N474" s="34"/>
      <c r="O474" s="35" t="str">
        <f>IF(P474=$X$46,"","○")</f>
        <v/>
      </c>
      <c r="P474" s="36">
        <v>13.6</v>
      </c>
      <c r="Q474" s="37" t="s">
        <v>40</v>
      </c>
      <c r="R474" s="38"/>
      <c r="S474" s="88">
        <v>0</v>
      </c>
      <c r="T474" s="40" t="s">
        <v>27</v>
      </c>
    </row>
    <row r="475" spans="1:23" ht="15" customHeight="1">
      <c r="A475" s="265"/>
      <c r="B475" s="228" t="s">
        <v>79</v>
      </c>
      <c r="C475" s="308"/>
      <c r="D475" s="308"/>
      <c r="E475" s="229"/>
      <c r="F475" s="28"/>
      <c r="G475" s="29" t="s">
        <v>39</v>
      </c>
      <c r="H475" s="32" t="str">
        <f t="shared" si="88"/>
        <v/>
      </c>
      <c r="I475" s="28"/>
      <c r="J475" s="29" t="s">
        <v>39</v>
      </c>
      <c r="K475" s="32" t="str">
        <f t="shared" si="89"/>
        <v/>
      </c>
      <c r="L475" s="32" t="str">
        <f t="shared" ref="L475" si="90">IF(F475="",IF(I475="","",-(I475*P475)),(F475-I475)*P475)</f>
        <v/>
      </c>
      <c r="M475" s="33" t="str">
        <f t="shared" ref="M475:M485" si="91">IF(L475="","",L475*S475*44/12)</f>
        <v/>
      </c>
      <c r="N475" s="34"/>
      <c r="O475" s="35" t="str">
        <f>IF(P475=$X$47,"","○")</f>
        <v/>
      </c>
      <c r="P475" s="36">
        <v>13.2</v>
      </c>
      <c r="Q475" s="37" t="s">
        <v>40</v>
      </c>
      <c r="R475" s="38"/>
      <c r="S475" s="88">
        <v>0</v>
      </c>
      <c r="T475" s="40" t="s">
        <v>30</v>
      </c>
    </row>
    <row r="476" spans="1:23" ht="15" customHeight="1">
      <c r="A476" s="265"/>
      <c r="B476" s="228" t="s">
        <v>80</v>
      </c>
      <c r="C476" s="308"/>
      <c r="D476" s="308"/>
      <c r="E476" s="229"/>
      <c r="F476" s="28"/>
      <c r="G476" s="29" t="s">
        <v>39</v>
      </c>
      <c r="H476" s="32" t="str">
        <f t="shared" si="88"/>
        <v/>
      </c>
      <c r="I476" s="28"/>
      <c r="J476" s="29" t="s">
        <v>39</v>
      </c>
      <c r="K476" s="32" t="str">
        <f>IF(I476="","",I476*P476)</f>
        <v/>
      </c>
      <c r="L476" s="32" t="str">
        <f>IF(F476="",IF(I476="","",-(I476*P476)),(F476-I476)*P476)</f>
        <v/>
      </c>
      <c r="M476" s="33" t="str">
        <f t="shared" si="91"/>
        <v/>
      </c>
      <c r="N476" s="34"/>
      <c r="O476" s="35" t="str">
        <f>IF(P476=$X$48,"","○")</f>
        <v/>
      </c>
      <c r="P476" s="36">
        <v>17.100000000000001</v>
      </c>
      <c r="Q476" s="37" t="s">
        <v>40</v>
      </c>
      <c r="R476" s="38"/>
      <c r="S476" s="88">
        <v>0</v>
      </c>
      <c r="T476" s="40" t="s">
        <v>30</v>
      </c>
    </row>
    <row r="477" spans="1:23" ht="15" customHeight="1">
      <c r="A477" s="265"/>
      <c r="B477" s="228" t="s">
        <v>81</v>
      </c>
      <c r="C477" s="308"/>
      <c r="D477" s="308"/>
      <c r="E477" s="229"/>
      <c r="F477" s="28"/>
      <c r="G477" s="29" t="s">
        <v>25</v>
      </c>
      <c r="H477" s="32" t="str">
        <f t="shared" si="88"/>
        <v/>
      </c>
      <c r="I477" s="28"/>
      <c r="J477" s="29" t="s">
        <v>25</v>
      </c>
      <c r="K477" s="32" t="str">
        <f t="shared" ref="K477:K492" si="92">IF(I477="","",I477*P477)</f>
        <v/>
      </c>
      <c r="L477" s="32" t="str">
        <f t="shared" ref="L477" si="93">IF(F477="",IF(I477="","",-(I477*P477)),(F477-I477)*P477)</f>
        <v/>
      </c>
      <c r="M477" s="33" t="str">
        <f t="shared" si="91"/>
        <v/>
      </c>
      <c r="N477" s="34"/>
      <c r="O477" s="35" t="str">
        <f>IF(P477=$X$49,"","○")</f>
        <v/>
      </c>
      <c r="P477" s="36">
        <v>23.4</v>
      </c>
      <c r="Q477" s="37" t="s">
        <v>26</v>
      </c>
      <c r="R477" s="38"/>
      <c r="S477" s="88">
        <v>0</v>
      </c>
      <c r="T477" s="40" t="s">
        <v>30</v>
      </c>
    </row>
    <row r="478" spans="1:23" ht="15" customHeight="1">
      <c r="A478" s="265"/>
      <c r="B478" s="228" t="s">
        <v>82</v>
      </c>
      <c r="C478" s="308"/>
      <c r="D478" s="308"/>
      <c r="E478" s="229"/>
      <c r="F478" s="28"/>
      <c r="G478" s="29" t="s">
        <v>25</v>
      </c>
      <c r="H478" s="32" t="str">
        <f t="shared" si="88"/>
        <v/>
      </c>
      <c r="I478" s="28"/>
      <c r="J478" s="29" t="s">
        <v>25</v>
      </c>
      <c r="K478" s="32" t="str">
        <f t="shared" si="92"/>
        <v/>
      </c>
      <c r="L478" s="32" t="str">
        <f>IF(F478="",IF(I478="","",-(I478*P478)),(F478-I478)*P478)</f>
        <v/>
      </c>
      <c r="M478" s="33" t="str">
        <f t="shared" si="91"/>
        <v/>
      </c>
      <c r="N478" s="34"/>
      <c r="O478" s="35" t="str">
        <f>IF(P478=$X$50,"","○")</f>
        <v/>
      </c>
      <c r="P478" s="36">
        <v>35.6</v>
      </c>
      <c r="Q478" s="37" t="s">
        <v>26</v>
      </c>
      <c r="R478" s="38"/>
      <c r="S478" s="88">
        <v>0</v>
      </c>
      <c r="T478" s="40" t="s">
        <v>30</v>
      </c>
    </row>
    <row r="479" spans="1:23" ht="15" customHeight="1">
      <c r="A479" s="265"/>
      <c r="B479" s="228" t="s">
        <v>83</v>
      </c>
      <c r="C479" s="308"/>
      <c r="D479" s="308"/>
      <c r="E479" s="229"/>
      <c r="F479" s="28"/>
      <c r="G479" s="29" t="s">
        <v>46</v>
      </c>
      <c r="H479" s="32" t="str">
        <f t="shared" si="88"/>
        <v/>
      </c>
      <c r="I479" s="28"/>
      <c r="J479" s="29" t="s">
        <v>46</v>
      </c>
      <c r="K479" s="32" t="str">
        <f t="shared" si="92"/>
        <v/>
      </c>
      <c r="L479" s="32" t="str">
        <f t="shared" ref="L479:L484" si="94">IF(F479="",IF(I479="","",-(I479*P479)),(F479-I479)*P479)</f>
        <v/>
      </c>
      <c r="M479" s="33" t="str">
        <f t="shared" si="91"/>
        <v/>
      </c>
      <c r="N479" s="34"/>
      <c r="O479" s="35" t="str">
        <f>IF(P479=$X$51,"","○")</f>
        <v/>
      </c>
      <c r="P479" s="36">
        <v>21.2</v>
      </c>
      <c r="Q479" s="37" t="s">
        <v>47</v>
      </c>
      <c r="R479" s="38"/>
      <c r="S479" s="88">
        <v>0</v>
      </c>
      <c r="T479" s="40" t="s">
        <v>30</v>
      </c>
    </row>
    <row r="480" spans="1:23" ht="15" customHeight="1">
      <c r="A480" s="265"/>
      <c r="B480" s="228" t="s">
        <v>84</v>
      </c>
      <c r="C480" s="308"/>
      <c r="D480" s="308"/>
      <c r="E480" s="229"/>
      <c r="F480" s="28"/>
      <c r="G480" s="29" t="s">
        <v>39</v>
      </c>
      <c r="H480" s="32" t="str">
        <f t="shared" si="88"/>
        <v/>
      </c>
      <c r="I480" s="28"/>
      <c r="J480" s="29" t="s">
        <v>39</v>
      </c>
      <c r="K480" s="32" t="str">
        <f t="shared" si="92"/>
        <v/>
      </c>
      <c r="L480" s="32" t="str">
        <f t="shared" si="94"/>
        <v/>
      </c>
      <c r="M480" s="33" t="str">
        <f t="shared" si="91"/>
        <v/>
      </c>
      <c r="N480" s="34"/>
      <c r="O480" s="35" t="str">
        <f>IF(P480=$X$52,"","○")</f>
        <v/>
      </c>
      <c r="P480" s="36">
        <v>13.2</v>
      </c>
      <c r="Q480" s="37" t="s">
        <v>40</v>
      </c>
      <c r="R480" s="38"/>
      <c r="S480" s="88">
        <v>0</v>
      </c>
      <c r="T480" s="40" t="s">
        <v>30</v>
      </c>
    </row>
    <row r="481" spans="1:23" ht="15" customHeight="1">
      <c r="A481" s="265"/>
      <c r="B481" s="228" t="s">
        <v>85</v>
      </c>
      <c r="C481" s="308"/>
      <c r="D481" s="308"/>
      <c r="E481" s="229"/>
      <c r="F481" s="28"/>
      <c r="G481" s="29" t="s">
        <v>39</v>
      </c>
      <c r="H481" s="32" t="str">
        <f t="shared" si="88"/>
        <v/>
      </c>
      <c r="I481" s="28"/>
      <c r="J481" s="29" t="s">
        <v>39</v>
      </c>
      <c r="K481" s="32" t="str">
        <f t="shared" si="92"/>
        <v/>
      </c>
      <c r="L481" s="32" t="str">
        <f t="shared" si="94"/>
        <v/>
      </c>
      <c r="M481" s="33" t="str">
        <f t="shared" si="91"/>
        <v/>
      </c>
      <c r="N481" s="34"/>
      <c r="O481" s="35" t="str">
        <f>IF(P481=$X$53,"","○")</f>
        <v/>
      </c>
      <c r="P481" s="45">
        <v>18</v>
      </c>
      <c r="Q481" s="37" t="s">
        <v>40</v>
      </c>
      <c r="R481" s="38" t="str">
        <f>IF(S481=$Z$53,"","○")</f>
        <v/>
      </c>
      <c r="S481" s="90">
        <v>1.6199999999999999E-2</v>
      </c>
      <c r="T481" s="40" t="s">
        <v>30</v>
      </c>
    </row>
    <row r="482" spans="1:23" ht="15" customHeight="1">
      <c r="A482" s="265"/>
      <c r="B482" s="228" t="s">
        <v>86</v>
      </c>
      <c r="C482" s="308"/>
      <c r="D482" s="308"/>
      <c r="E482" s="229"/>
      <c r="F482" s="28"/>
      <c r="G482" s="29" t="s">
        <v>39</v>
      </c>
      <c r="H482" s="32" t="str">
        <f t="shared" si="88"/>
        <v/>
      </c>
      <c r="I482" s="28"/>
      <c r="J482" s="29" t="s">
        <v>39</v>
      </c>
      <c r="K482" s="32" t="str">
        <f t="shared" si="92"/>
        <v/>
      </c>
      <c r="L482" s="32" t="str">
        <f t="shared" si="94"/>
        <v/>
      </c>
      <c r="M482" s="33" t="str">
        <f t="shared" si="91"/>
        <v/>
      </c>
      <c r="N482" s="34"/>
      <c r="O482" s="35" t="str">
        <f>IF(P482=$X$54,"","○")</f>
        <v/>
      </c>
      <c r="P482" s="36">
        <v>26.9</v>
      </c>
      <c r="Q482" s="37" t="s">
        <v>40</v>
      </c>
      <c r="R482" s="38" t="str">
        <f>IF(S482=$Z$54,"","○")</f>
        <v/>
      </c>
      <c r="S482" s="90">
        <v>1.66E-2</v>
      </c>
      <c r="T482" s="40" t="s">
        <v>30</v>
      </c>
    </row>
    <row r="483" spans="1:23" ht="15" customHeight="1">
      <c r="A483" s="265"/>
      <c r="B483" s="228" t="s">
        <v>87</v>
      </c>
      <c r="C483" s="308"/>
      <c r="D483" s="308"/>
      <c r="E483" s="229"/>
      <c r="F483" s="28"/>
      <c r="G483" s="29" t="s">
        <v>39</v>
      </c>
      <c r="H483" s="32" t="str">
        <f t="shared" si="88"/>
        <v/>
      </c>
      <c r="I483" s="28"/>
      <c r="J483" s="29" t="s">
        <v>39</v>
      </c>
      <c r="K483" s="32" t="str">
        <f t="shared" si="92"/>
        <v/>
      </c>
      <c r="L483" s="32" t="str">
        <f t="shared" si="94"/>
        <v/>
      </c>
      <c r="M483" s="33" t="str">
        <f t="shared" si="91"/>
        <v/>
      </c>
      <c r="N483" s="34"/>
      <c r="O483" s="35" t="str">
        <f>IF(P483=$X$55,"","○")</f>
        <v/>
      </c>
      <c r="P483" s="36">
        <v>33.200000000000003</v>
      </c>
      <c r="Q483" s="37" t="s">
        <v>40</v>
      </c>
      <c r="R483" s="38" t="str">
        <f>IF(S483=$Z$55,"","○")</f>
        <v/>
      </c>
      <c r="S483" s="90">
        <v>1.35E-2</v>
      </c>
      <c r="T483" s="40" t="s">
        <v>30</v>
      </c>
    </row>
    <row r="484" spans="1:23" ht="15" customHeight="1">
      <c r="A484" s="265"/>
      <c r="B484" s="315" t="s">
        <v>88</v>
      </c>
      <c r="C484" s="316"/>
      <c r="D484" s="316"/>
      <c r="E484" s="317"/>
      <c r="F484" s="28"/>
      <c r="G484" s="29" t="s">
        <v>39</v>
      </c>
      <c r="H484" s="32" t="str">
        <f t="shared" si="88"/>
        <v/>
      </c>
      <c r="I484" s="28"/>
      <c r="J484" s="29" t="s">
        <v>39</v>
      </c>
      <c r="K484" s="32" t="str">
        <f t="shared" si="92"/>
        <v/>
      </c>
      <c r="L484" s="32" t="str">
        <f t="shared" si="94"/>
        <v/>
      </c>
      <c r="M484" s="33" t="str">
        <f t="shared" si="91"/>
        <v/>
      </c>
      <c r="N484" s="34"/>
      <c r="O484" s="35" t="str">
        <f>IF(P484=$X$56,"","○")</f>
        <v/>
      </c>
      <c r="P484" s="36">
        <v>29.3</v>
      </c>
      <c r="Q484" s="37" t="s">
        <v>40</v>
      </c>
      <c r="R484" s="38" t="str">
        <f>IF(S484=$Z$56,"","○")</f>
        <v/>
      </c>
      <c r="S484" s="90">
        <v>2.5700000000000001E-2</v>
      </c>
      <c r="T484" s="40" t="s">
        <v>27</v>
      </c>
    </row>
    <row r="485" spans="1:23" ht="15" customHeight="1">
      <c r="A485" s="265"/>
      <c r="B485" s="315" t="s">
        <v>89</v>
      </c>
      <c r="C485" s="316"/>
      <c r="D485" s="316"/>
      <c r="E485" s="317"/>
      <c r="F485" s="28"/>
      <c r="G485" s="29" t="s">
        <v>39</v>
      </c>
      <c r="H485" s="32" t="str">
        <f t="shared" si="88"/>
        <v/>
      </c>
      <c r="I485" s="28"/>
      <c r="J485" s="29" t="s">
        <v>39</v>
      </c>
      <c r="K485" s="32" t="str">
        <f t="shared" si="92"/>
        <v/>
      </c>
      <c r="L485" s="32" t="str">
        <f>IF(F485="",IF(I485="","",-(I485*P485)),(F485-I485)*P485)</f>
        <v/>
      </c>
      <c r="M485" s="33" t="str">
        <f t="shared" si="91"/>
        <v/>
      </c>
      <c r="N485" s="34"/>
      <c r="O485" s="35" t="str">
        <f>IF(P485=$X$57,"","○")</f>
        <v/>
      </c>
      <c r="P485" s="36">
        <v>29.3</v>
      </c>
      <c r="Q485" s="37" t="s">
        <v>40</v>
      </c>
      <c r="R485" s="38" t="str">
        <f>IF(S485=$Z$57,"","○")</f>
        <v/>
      </c>
      <c r="S485" s="90">
        <v>2.3900000000000001E-2</v>
      </c>
      <c r="T485" s="40" t="s">
        <v>27</v>
      </c>
    </row>
    <row r="486" spans="1:23" ht="15" customHeight="1">
      <c r="A486" s="265"/>
      <c r="B486" s="228" t="s">
        <v>90</v>
      </c>
      <c r="C486" s="308"/>
      <c r="D486" s="308"/>
      <c r="E486" s="229"/>
      <c r="F486" s="28"/>
      <c r="G486" s="29" t="s">
        <v>25</v>
      </c>
      <c r="H486" s="32" t="str">
        <f t="shared" si="88"/>
        <v/>
      </c>
      <c r="I486" s="28"/>
      <c r="J486" s="29" t="s">
        <v>25</v>
      </c>
      <c r="K486" s="32" t="str">
        <f t="shared" si="92"/>
        <v/>
      </c>
      <c r="L486" s="32" t="str">
        <f t="shared" ref="L486" si="95">IF(F486="",IF(I486="","",-(I486*P486)),(F486-I486)*P486)</f>
        <v/>
      </c>
      <c r="M486" s="33" t="str">
        <f>IF(L486="","",L486*S486*44/12)</f>
        <v/>
      </c>
      <c r="N486" s="34"/>
      <c r="O486" s="35" t="str">
        <f>IF(P486=$X$58,"","○")</f>
        <v/>
      </c>
      <c r="P486" s="36">
        <v>40.200000000000003</v>
      </c>
      <c r="Q486" s="37" t="s">
        <v>26</v>
      </c>
      <c r="R486" s="38" t="str">
        <f>IF(S486=$Z$58,"","○")</f>
        <v/>
      </c>
      <c r="S486" s="90">
        <v>1.7899999999999999E-2</v>
      </c>
      <c r="T486" s="40" t="s">
        <v>30</v>
      </c>
    </row>
    <row r="487" spans="1:23" ht="15" customHeight="1">
      <c r="A487" s="265"/>
      <c r="B487" s="228" t="s">
        <v>91</v>
      </c>
      <c r="C487" s="308"/>
      <c r="D487" s="308"/>
      <c r="E487" s="229"/>
      <c r="F487" s="28"/>
      <c r="G487" s="29" t="s">
        <v>46</v>
      </c>
      <c r="H487" s="32" t="str">
        <f t="shared" si="88"/>
        <v/>
      </c>
      <c r="I487" s="28"/>
      <c r="J487" s="29" t="s">
        <v>46</v>
      </c>
      <c r="K487" s="32" t="str">
        <f t="shared" si="92"/>
        <v/>
      </c>
      <c r="L487" s="32" t="str">
        <f>IF(F487="",IF(I487="","",-(I487*P487)),(F487-I487)*P487)</f>
        <v/>
      </c>
      <c r="M487" s="33" t="str">
        <f t="shared" ref="M487" si="96">IF(L487="","",L487*S487*44/12)</f>
        <v/>
      </c>
      <c r="N487" s="34"/>
      <c r="O487" s="35" t="str">
        <f>IF(P487=$X$59,"","○")</f>
        <v/>
      </c>
      <c r="P487" s="36">
        <v>21.2</v>
      </c>
      <c r="Q487" s="37" t="s">
        <v>47</v>
      </c>
      <c r="R487" s="38"/>
      <c r="S487" s="88">
        <v>0</v>
      </c>
      <c r="T487" s="40" t="s">
        <v>30</v>
      </c>
    </row>
    <row r="488" spans="1:23" ht="15" customHeight="1">
      <c r="A488" s="265"/>
      <c r="B488" s="228" t="s">
        <v>92</v>
      </c>
      <c r="C488" s="308"/>
      <c r="D488" s="308"/>
      <c r="E488" s="229"/>
      <c r="F488" s="28"/>
      <c r="G488" s="29" t="s">
        <v>39</v>
      </c>
      <c r="H488" s="32" t="str">
        <f t="shared" si="88"/>
        <v/>
      </c>
      <c r="I488" s="28"/>
      <c r="J488" s="29" t="s">
        <v>39</v>
      </c>
      <c r="K488" s="32" t="str">
        <f t="shared" si="92"/>
        <v/>
      </c>
      <c r="L488" s="32" t="str">
        <f t="shared" ref="L488:L492" si="97">IF(F488="",IF(I488="","",-(I488*P488)),(F488-I488)*P488)</f>
        <v/>
      </c>
      <c r="M488" s="33" t="str">
        <f>IF(L488="","",L488*S488*44/12)</f>
        <v/>
      </c>
      <c r="N488" s="34"/>
      <c r="O488" s="35" t="str">
        <f>IF(P488=$X$60,"","○")</f>
        <v/>
      </c>
      <c r="P488" s="36">
        <v>17.100000000000001</v>
      </c>
      <c r="Q488" s="37" t="s">
        <v>40</v>
      </c>
      <c r="R488" s="38"/>
      <c r="S488" s="88">
        <v>0</v>
      </c>
      <c r="T488" s="40" t="s">
        <v>30</v>
      </c>
    </row>
    <row r="489" spans="1:23" ht="15" customHeight="1">
      <c r="A489" s="265"/>
      <c r="B489" s="228" t="s">
        <v>93</v>
      </c>
      <c r="C489" s="308"/>
      <c r="D489" s="308"/>
      <c r="E489" s="229"/>
      <c r="F489" s="28"/>
      <c r="G489" s="29" t="s">
        <v>39</v>
      </c>
      <c r="H489" s="32" t="str">
        <f t="shared" si="88"/>
        <v/>
      </c>
      <c r="I489" s="28"/>
      <c r="J489" s="29" t="s">
        <v>39</v>
      </c>
      <c r="K489" s="32" t="str">
        <f t="shared" si="92"/>
        <v/>
      </c>
      <c r="L489" s="32" t="str">
        <f t="shared" si="97"/>
        <v/>
      </c>
      <c r="M489" s="33" t="str">
        <f t="shared" ref="M489" si="98">IF(L489="","",L489*S489*44/12)</f>
        <v/>
      </c>
      <c r="N489" s="34"/>
      <c r="O489" s="35" t="str">
        <f>IF(P489=$X$61,"","○")</f>
        <v/>
      </c>
      <c r="P489" s="45">
        <v>142</v>
      </c>
      <c r="Q489" s="37" t="s">
        <v>40</v>
      </c>
      <c r="R489" s="38"/>
      <c r="S489" s="88">
        <v>0</v>
      </c>
      <c r="T489" s="40" t="s">
        <v>30</v>
      </c>
    </row>
    <row r="490" spans="1:23" ht="15" customHeight="1" thickBot="1">
      <c r="A490" s="265"/>
      <c r="B490" s="228" t="s">
        <v>94</v>
      </c>
      <c r="C490" s="308"/>
      <c r="D490" s="308"/>
      <c r="E490" s="229"/>
      <c r="F490" s="28"/>
      <c r="G490" s="29" t="s">
        <v>39</v>
      </c>
      <c r="H490" s="32" t="str">
        <f t="shared" si="88"/>
        <v/>
      </c>
      <c r="I490" s="28"/>
      <c r="J490" s="29" t="s">
        <v>39</v>
      </c>
      <c r="K490" s="32" t="str">
        <f t="shared" si="92"/>
        <v/>
      </c>
      <c r="L490" s="32" t="str">
        <f t="shared" si="97"/>
        <v/>
      </c>
      <c r="M490" s="33" t="str">
        <f>IF(L490="","",L490*S490*44/12)</f>
        <v/>
      </c>
      <c r="N490" s="34"/>
      <c r="O490" s="35" t="str">
        <f>IF(P490=$X$62,"","○")</f>
        <v/>
      </c>
      <c r="P490" s="52">
        <v>22.5</v>
      </c>
      <c r="Q490" s="91" t="s">
        <v>40</v>
      </c>
      <c r="R490" s="38"/>
      <c r="S490" s="92">
        <v>0</v>
      </c>
      <c r="T490" s="93" t="s">
        <v>30</v>
      </c>
    </row>
    <row r="491" spans="1:23" ht="15" customHeight="1">
      <c r="A491" s="265"/>
      <c r="B491" s="309" t="s">
        <v>95</v>
      </c>
      <c r="C491" s="310"/>
      <c r="D491" s="313"/>
      <c r="E491" s="314"/>
      <c r="F491" s="28"/>
      <c r="G491" s="58"/>
      <c r="H491" s="32" t="str">
        <f t="shared" si="88"/>
        <v/>
      </c>
      <c r="I491" s="28"/>
      <c r="J491" s="58"/>
      <c r="K491" s="32" t="str">
        <f t="shared" si="92"/>
        <v/>
      </c>
      <c r="L491" s="32" t="str">
        <f t="shared" si="97"/>
        <v/>
      </c>
      <c r="M491" s="33" t="str">
        <f t="shared" ref="M491:M492" si="99">IF(L491="","",L491*S491*44/12)</f>
        <v/>
      </c>
      <c r="N491" s="94"/>
      <c r="O491" s="95"/>
      <c r="P491" s="60"/>
      <c r="Q491" s="96"/>
      <c r="R491" s="62"/>
      <c r="S491" s="60"/>
      <c r="T491" s="96"/>
      <c r="W491" s="56"/>
    </row>
    <row r="492" spans="1:23" ht="15" customHeight="1" thickBot="1">
      <c r="A492" s="265"/>
      <c r="B492" s="311"/>
      <c r="C492" s="312"/>
      <c r="D492" s="313"/>
      <c r="E492" s="314"/>
      <c r="F492" s="28"/>
      <c r="G492" s="58"/>
      <c r="H492" s="32" t="str">
        <f t="shared" si="88"/>
        <v/>
      </c>
      <c r="I492" s="28"/>
      <c r="J492" s="58"/>
      <c r="K492" s="32" t="str">
        <f t="shared" si="92"/>
        <v/>
      </c>
      <c r="L492" s="32" t="str">
        <f t="shared" si="97"/>
        <v/>
      </c>
      <c r="M492" s="33" t="str">
        <f t="shared" si="99"/>
        <v/>
      </c>
      <c r="N492" s="94"/>
      <c r="O492" s="97"/>
      <c r="P492" s="67"/>
      <c r="Q492" s="98"/>
      <c r="R492" s="65"/>
      <c r="S492" s="67"/>
      <c r="T492" s="98"/>
      <c r="W492" s="56"/>
    </row>
    <row r="493" spans="1:23" ht="15" customHeight="1">
      <c r="A493" s="99"/>
      <c r="B493" s="303" t="s">
        <v>96</v>
      </c>
      <c r="C493" s="304"/>
      <c r="D493" s="304"/>
      <c r="E493" s="304"/>
      <c r="F493" s="304"/>
      <c r="G493" s="304"/>
      <c r="H493" s="304"/>
      <c r="I493" s="304"/>
      <c r="J493" s="304"/>
      <c r="K493" s="304"/>
      <c r="L493" s="305"/>
      <c r="M493" s="71" t="str">
        <f>IF(SUM(M474:M492)=0,"",SUM(M474:M492))</f>
        <v/>
      </c>
      <c r="N493" s="34"/>
      <c r="O493" s="16" t="s">
        <v>151</v>
      </c>
      <c r="P493" s="100"/>
      <c r="Q493" s="73"/>
      <c r="R493" s="65"/>
      <c r="S493" s="100"/>
      <c r="T493" s="73"/>
      <c r="W493" s="56"/>
    </row>
    <row r="494" spans="1:23">
      <c r="A494" s="251" t="s">
        <v>4</v>
      </c>
      <c r="B494" s="251"/>
      <c r="C494" s="251"/>
      <c r="D494" s="251"/>
      <c r="E494" s="251"/>
      <c r="F494" s="252" t="s">
        <v>5</v>
      </c>
      <c r="G494" s="253"/>
      <c r="H494" s="298"/>
      <c r="I494" s="252" t="s">
        <v>6</v>
      </c>
      <c r="J494" s="253"/>
      <c r="K494" s="298"/>
      <c r="L494" s="281" t="s">
        <v>69</v>
      </c>
      <c r="M494" s="279" t="s">
        <v>8</v>
      </c>
      <c r="N494" s="94"/>
      <c r="O494" s="16" t="s">
        <v>152</v>
      </c>
      <c r="P494" s="100"/>
      <c r="R494" s="65"/>
      <c r="S494" s="100"/>
      <c r="T494" s="73"/>
      <c r="W494" s="56"/>
    </row>
    <row r="495" spans="1:23">
      <c r="A495" s="251"/>
      <c r="B495" s="251"/>
      <c r="C495" s="251"/>
      <c r="D495" s="251"/>
      <c r="E495" s="251"/>
      <c r="F495" s="23" t="s">
        <v>12</v>
      </c>
      <c r="G495" s="281" t="s">
        <v>13</v>
      </c>
      <c r="H495" s="306"/>
      <c r="I495" s="26" t="s">
        <v>12</v>
      </c>
      <c r="J495" s="282" t="s">
        <v>13</v>
      </c>
      <c r="K495" s="306"/>
      <c r="L495" s="282"/>
      <c r="M495" s="280"/>
      <c r="N495" s="94"/>
      <c r="O495" s="97"/>
      <c r="P495" s="100"/>
      <c r="Q495" s="101"/>
      <c r="R495" s="65"/>
      <c r="S495" s="100"/>
      <c r="T495" s="73"/>
      <c r="W495" s="56"/>
    </row>
    <row r="496" spans="1:23">
      <c r="A496" s="251"/>
      <c r="B496" s="251"/>
      <c r="C496" s="251"/>
      <c r="D496" s="251"/>
      <c r="E496" s="251"/>
      <c r="F496" s="25" t="s">
        <v>16</v>
      </c>
      <c r="G496" s="299"/>
      <c r="H496" s="307"/>
      <c r="I496" s="102" t="s">
        <v>97</v>
      </c>
      <c r="J496" s="299"/>
      <c r="K496" s="307"/>
      <c r="L496" s="25" t="s">
        <v>98</v>
      </c>
      <c r="M496" s="26" t="s">
        <v>21</v>
      </c>
      <c r="N496" s="94"/>
      <c r="O496" s="77" t="s">
        <v>153</v>
      </c>
      <c r="P496" s="100"/>
      <c r="Q496" s="15"/>
      <c r="R496" s="83"/>
      <c r="S496" s="188"/>
      <c r="T496" s="85"/>
      <c r="W496" s="56"/>
    </row>
    <row r="497" spans="1:23" ht="17" thickBot="1">
      <c r="A497" s="281" t="s">
        <v>99</v>
      </c>
      <c r="B497" s="300" t="s">
        <v>100</v>
      </c>
      <c r="C497" s="284" t="s">
        <v>101</v>
      </c>
      <c r="D497" s="285"/>
      <c r="E497" s="286"/>
      <c r="F497" s="28"/>
      <c r="G497" s="29" t="s">
        <v>103</v>
      </c>
      <c r="H497" s="103"/>
      <c r="I497" s="28"/>
      <c r="J497" s="29" t="s">
        <v>103</v>
      </c>
      <c r="K497" s="104"/>
      <c r="L497" s="30" t="str">
        <f>IF(F497="",IF(I497="","",F497-I497),F497-I497)</f>
        <v/>
      </c>
      <c r="M497" s="71" t="str">
        <f t="shared" ref="M497" si="100">IF(L497="","",L497*S497)</f>
        <v/>
      </c>
      <c r="N497" s="34"/>
      <c r="O497" s="56"/>
      <c r="P497" s="70"/>
      <c r="Q497" s="105"/>
      <c r="R497" s="106" t="str">
        <f>IF(S497=$Z$69,"","○")</f>
        <v/>
      </c>
      <c r="S497" s="107">
        <v>6.54E-2</v>
      </c>
      <c r="T497" s="40" t="s">
        <v>104</v>
      </c>
    </row>
    <row r="498" spans="1:23" ht="17" thickTop="1">
      <c r="A498" s="282"/>
      <c r="B498" s="301"/>
      <c r="C498" s="222" t="s">
        <v>106</v>
      </c>
      <c r="D498" s="223"/>
      <c r="E498" s="224"/>
      <c r="F498" s="28"/>
      <c r="G498" s="29" t="s">
        <v>103</v>
      </c>
      <c r="H498" s="103"/>
      <c r="I498" s="28"/>
      <c r="J498" s="29" t="s">
        <v>103</v>
      </c>
      <c r="K498" s="104"/>
      <c r="L498" s="30" t="str">
        <f>IF(F498="",IF(I498="","",F498-I498),F498-I498)</f>
        <v/>
      </c>
      <c r="M498" s="71" t="str">
        <f>IF(L498="","",L498*S498)</f>
        <v/>
      </c>
      <c r="N498" s="34"/>
      <c r="O498" s="56"/>
      <c r="P498" s="70"/>
      <c r="Q498" s="105"/>
      <c r="R498" s="109"/>
      <c r="S498" s="110"/>
      <c r="T498" s="111" t="s">
        <v>104</v>
      </c>
    </row>
    <row r="499" spans="1:23">
      <c r="A499" s="282"/>
      <c r="B499" s="301"/>
      <c r="C499" s="284" t="s">
        <v>107</v>
      </c>
      <c r="D499" s="285"/>
      <c r="E499" s="286"/>
      <c r="F499" s="28"/>
      <c r="G499" s="29" t="s">
        <v>103</v>
      </c>
      <c r="H499" s="103"/>
      <c r="I499" s="28"/>
      <c r="J499" s="29" t="s">
        <v>103</v>
      </c>
      <c r="K499" s="104"/>
      <c r="L499" s="30" t="str">
        <f t="shared" ref="L499:L501" si="101">IF(F499="",IF(I499="","",F499-I499),F499-I499)</f>
        <v/>
      </c>
      <c r="M499" s="71" t="str">
        <f t="shared" ref="M499:M501" si="102">IF(L499="","",L499*S499)</f>
        <v/>
      </c>
      <c r="N499" s="34"/>
      <c r="O499" s="56"/>
      <c r="P499" s="70"/>
      <c r="Q499" s="105"/>
      <c r="R499" s="109"/>
      <c r="S499" s="113"/>
      <c r="T499" s="111" t="s">
        <v>104</v>
      </c>
    </row>
    <row r="500" spans="1:23">
      <c r="A500" s="282"/>
      <c r="B500" s="301"/>
      <c r="C500" s="284" t="s">
        <v>108</v>
      </c>
      <c r="D500" s="285"/>
      <c r="E500" s="286"/>
      <c r="F500" s="28"/>
      <c r="G500" s="29" t="s">
        <v>103</v>
      </c>
      <c r="H500" s="103"/>
      <c r="I500" s="28"/>
      <c r="J500" s="29" t="s">
        <v>103</v>
      </c>
      <c r="K500" s="104"/>
      <c r="L500" s="30" t="str">
        <f t="shared" si="101"/>
        <v/>
      </c>
      <c r="M500" s="71" t="str">
        <f t="shared" si="102"/>
        <v/>
      </c>
      <c r="N500" s="34"/>
      <c r="O500" s="56"/>
      <c r="P500" s="70"/>
      <c r="Q500" s="105"/>
      <c r="R500" s="109"/>
      <c r="S500" s="113"/>
      <c r="T500" s="111" t="s">
        <v>104</v>
      </c>
    </row>
    <row r="501" spans="1:23" ht="17" thickBot="1">
      <c r="A501" s="282"/>
      <c r="B501" s="302"/>
      <c r="C501" s="284" t="s">
        <v>109</v>
      </c>
      <c r="D501" s="286"/>
      <c r="E501" s="173"/>
      <c r="F501" s="28"/>
      <c r="G501" s="29" t="s">
        <v>103</v>
      </c>
      <c r="H501" s="103"/>
      <c r="I501" s="28"/>
      <c r="J501" s="29" t="s">
        <v>103</v>
      </c>
      <c r="K501" s="104"/>
      <c r="L501" s="30" t="str">
        <f t="shared" si="101"/>
        <v/>
      </c>
      <c r="M501" s="71" t="str">
        <f t="shared" si="102"/>
        <v/>
      </c>
      <c r="N501" s="34"/>
      <c r="O501" s="56"/>
      <c r="P501" s="70"/>
      <c r="Q501" s="105"/>
      <c r="R501" s="109"/>
      <c r="S501" s="115"/>
      <c r="T501" s="111" t="s">
        <v>104</v>
      </c>
    </row>
    <row r="502" spans="1:23" ht="17" thickTop="1">
      <c r="A502" s="282"/>
      <c r="B502" s="300" t="s">
        <v>110</v>
      </c>
      <c r="C502" s="284" t="s">
        <v>111</v>
      </c>
      <c r="D502" s="285"/>
      <c r="E502" s="286"/>
      <c r="F502" s="28"/>
      <c r="G502" s="29" t="s">
        <v>103</v>
      </c>
      <c r="H502" s="103"/>
      <c r="I502" s="28"/>
      <c r="J502" s="29" t="s">
        <v>103</v>
      </c>
      <c r="K502" s="104"/>
      <c r="L502" s="79"/>
      <c r="M502" s="116"/>
      <c r="N502" s="34"/>
      <c r="O502" s="56"/>
      <c r="P502" s="70"/>
      <c r="Q502" s="105"/>
      <c r="R502" s="53"/>
      <c r="S502" s="117">
        <v>0</v>
      </c>
      <c r="T502" s="111" t="s">
        <v>104</v>
      </c>
    </row>
    <row r="503" spans="1:23">
      <c r="A503" s="282"/>
      <c r="B503" s="301"/>
      <c r="C503" s="284" t="s">
        <v>112</v>
      </c>
      <c r="D503" s="285"/>
      <c r="E503" s="286"/>
      <c r="F503" s="28"/>
      <c r="G503" s="29" t="s">
        <v>103</v>
      </c>
      <c r="H503" s="103"/>
      <c r="I503" s="28"/>
      <c r="J503" s="29" t="s">
        <v>103</v>
      </c>
      <c r="K503" s="104"/>
      <c r="L503" s="79"/>
      <c r="M503" s="116"/>
      <c r="N503" s="34"/>
      <c r="O503" s="56"/>
      <c r="P503" s="70"/>
      <c r="Q503" s="105"/>
      <c r="R503" s="106"/>
      <c r="S503" s="119">
        <v>0</v>
      </c>
      <c r="T503" s="111" t="s">
        <v>104</v>
      </c>
    </row>
    <row r="504" spans="1:23">
      <c r="A504" s="282"/>
      <c r="B504" s="301"/>
      <c r="C504" s="284" t="s">
        <v>113</v>
      </c>
      <c r="D504" s="285"/>
      <c r="E504" s="286"/>
      <c r="F504" s="28"/>
      <c r="G504" s="29" t="s">
        <v>103</v>
      </c>
      <c r="H504" s="103"/>
      <c r="I504" s="28"/>
      <c r="J504" s="29" t="s">
        <v>103</v>
      </c>
      <c r="K504" s="104"/>
      <c r="L504" s="79"/>
      <c r="M504" s="116"/>
      <c r="N504" s="34"/>
      <c r="O504" s="56"/>
      <c r="P504" s="70"/>
      <c r="Q504" s="105"/>
      <c r="R504" s="106"/>
      <c r="S504" s="119">
        <v>0</v>
      </c>
      <c r="T504" s="111" t="s">
        <v>104</v>
      </c>
    </row>
    <row r="505" spans="1:23">
      <c r="A505" s="282"/>
      <c r="B505" s="301"/>
      <c r="C505" s="284" t="s">
        <v>114</v>
      </c>
      <c r="D505" s="285"/>
      <c r="E505" s="286"/>
      <c r="F505" s="28"/>
      <c r="G505" s="29" t="s">
        <v>103</v>
      </c>
      <c r="H505" s="103"/>
      <c r="I505" s="28"/>
      <c r="J505" s="29" t="s">
        <v>103</v>
      </c>
      <c r="K505" s="104"/>
      <c r="L505" s="79"/>
      <c r="M505" s="116"/>
      <c r="N505" s="34"/>
      <c r="O505" s="56"/>
      <c r="P505" s="70"/>
      <c r="Q505" s="105"/>
      <c r="R505" s="106"/>
      <c r="S505" s="119">
        <v>0</v>
      </c>
      <c r="T505" s="111" t="s">
        <v>104</v>
      </c>
    </row>
    <row r="506" spans="1:23">
      <c r="A506" s="282"/>
      <c r="B506" s="302"/>
      <c r="C506" s="284" t="s">
        <v>115</v>
      </c>
      <c r="D506" s="286"/>
      <c r="E506" s="173"/>
      <c r="F506" s="28"/>
      <c r="G506" s="29" t="s">
        <v>103</v>
      </c>
      <c r="H506" s="103"/>
      <c r="I506" s="28"/>
      <c r="J506" s="29" t="s">
        <v>103</v>
      </c>
      <c r="K506" s="104"/>
      <c r="L506" s="79"/>
      <c r="M506" s="116"/>
      <c r="N506" s="34"/>
      <c r="O506" s="56"/>
      <c r="P506" s="70"/>
      <c r="Q506" s="105"/>
      <c r="R506" s="106"/>
      <c r="S506" s="120"/>
      <c r="T506" s="111" t="s">
        <v>104</v>
      </c>
    </row>
    <row r="507" spans="1:23">
      <c r="A507" s="299"/>
      <c r="B507" s="251" t="s">
        <v>116</v>
      </c>
      <c r="C507" s="251"/>
      <c r="D507" s="251"/>
      <c r="E507" s="251"/>
      <c r="F507" s="251"/>
      <c r="G507" s="251"/>
      <c r="H507" s="251"/>
      <c r="I507" s="251"/>
      <c r="J507" s="251"/>
      <c r="K507" s="251"/>
      <c r="L507" s="251"/>
      <c r="M507" s="71" t="str">
        <f>IF(SUM(M497:M506)=0,"",SUM(M497:M506))</f>
        <v/>
      </c>
      <c r="N507" s="34"/>
      <c r="O507" s="56"/>
      <c r="P507" s="70"/>
      <c r="Q507" s="105"/>
      <c r="R507" s="65"/>
      <c r="S507" s="121"/>
      <c r="T507" s="122"/>
    </row>
    <row r="508" spans="1:23">
      <c r="A508" s="289" t="s">
        <v>4</v>
      </c>
      <c r="B508" s="290"/>
      <c r="C508" s="290"/>
      <c r="D508" s="290"/>
      <c r="E508" s="291"/>
      <c r="F508" s="252" t="s">
        <v>5</v>
      </c>
      <c r="G508" s="253"/>
      <c r="H508" s="298"/>
      <c r="I508" s="252" t="s">
        <v>6</v>
      </c>
      <c r="J508" s="253"/>
      <c r="K508" s="298"/>
      <c r="L508" s="281" t="s">
        <v>117</v>
      </c>
      <c r="M508" s="279" t="s">
        <v>8</v>
      </c>
      <c r="N508" s="34"/>
      <c r="O508" s="56"/>
      <c r="P508" s="70"/>
      <c r="Q508" s="105"/>
      <c r="R508" s="65"/>
      <c r="S508" s="121"/>
      <c r="T508" s="73"/>
    </row>
    <row r="509" spans="1:23">
      <c r="A509" s="292"/>
      <c r="B509" s="293"/>
      <c r="C509" s="293"/>
      <c r="D509" s="293"/>
      <c r="E509" s="294"/>
      <c r="F509" s="281" t="s">
        <v>12</v>
      </c>
      <c r="G509" s="251" t="s">
        <v>13</v>
      </c>
      <c r="H509" s="283"/>
      <c r="I509" s="281" t="s">
        <v>12</v>
      </c>
      <c r="J509" s="251" t="s">
        <v>13</v>
      </c>
      <c r="K509" s="283"/>
      <c r="L509" s="282"/>
      <c r="M509" s="280"/>
      <c r="N509" s="123"/>
      <c r="O509" s="56" t="s">
        <v>154</v>
      </c>
      <c r="P509" s="70"/>
      <c r="Q509" s="124"/>
      <c r="R509" s="124"/>
      <c r="S509" s="70"/>
      <c r="T509" s="73"/>
    </row>
    <row r="510" spans="1:23">
      <c r="A510" s="292"/>
      <c r="B510" s="293"/>
      <c r="C510" s="293"/>
      <c r="D510" s="293"/>
      <c r="E510" s="294"/>
      <c r="F510" s="282"/>
      <c r="G510" s="251"/>
      <c r="H510" s="283"/>
      <c r="I510" s="282"/>
      <c r="J510" s="251"/>
      <c r="K510" s="283"/>
      <c r="L510" s="282"/>
      <c r="M510" s="280"/>
      <c r="N510" s="123"/>
      <c r="O510" s="260" t="s">
        <v>119</v>
      </c>
      <c r="P510" s="261" t="s">
        <v>120</v>
      </c>
      <c r="Q510" s="261"/>
      <c r="R510" s="263" t="s">
        <v>11</v>
      </c>
      <c r="S510" s="263"/>
      <c r="T510" s="126" t="s">
        <v>121</v>
      </c>
      <c r="U510" s="126" t="s">
        <v>122</v>
      </c>
      <c r="V510" s="127"/>
      <c r="W510" s="128"/>
    </row>
    <row r="511" spans="1:23" ht="17" thickBot="1">
      <c r="A511" s="295"/>
      <c r="B511" s="296"/>
      <c r="C511" s="296"/>
      <c r="D511" s="296"/>
      <c r="E511" s="297"/>
      <c r="F511" s="25" t="s">
        <v>16</v>
      </c>
      <c r="G511" s="251"/>
      <c r="H511" s="283"/>
      <c r="I511" s="102" t="s">
        <v>18</v>
      </c>
      <c r="J511" s="251"/>
      <c r="K511" s="283"/>
      <c r="L511" s="25" t="s">
        <v>123</v>
      </c>
      <c r="M511" s="26" t="s">
        <v>21</v>
      </c>
      <c r="N511" s="22"/>
      <c r="O511" s="260"/>
      <c r="P511" s="262"/>
      <c r="Q511" s="262"/>
      <c r="R511" s="262" t="s">
        <v>124</v>
      </c>
      <c r="S511" s="262"/>
      <c r="T511" s="129" t="s">
        <v>125</v>
      </c>
      <c r="U511" s="130" t="s">
        <v>126</v>
      </c>
      <c r="V511" s="127"/>
      <c r="W511" s="128"/>
    </row>
    <row r="512" spans="1:23" ht="18" customHeight="1" thickTop="1">
      <c r="A512" s="264" t="s">
        <v>127</v>
      </c>
      <c r="B512" s="267" t="s">
        <v>118</v>
      </c>
      <c r="C512" s="268"/>
      <c r="D512" s="268"/>
      <c r="E512" s="269"/>
      <c r="F512" s="276" t="str">
        <f>T516</f>
        <v/>
      </c>
      <c r="G512" s="204" t="s">
        <v>128</v>
      </c>
      <c r="H512" s="207"/>
      <c r="I512" s="207"/>
      <c r="J512" s="204" t="s">
        <v>128</v>
      </c>
      <c r="K512" s="207"/>
      <c r="L512" s="210" t="str">
        <f>IF(F512="","",F512)</f>
        <v/>
      </c>
      <c r="M512" s="213" t="str">
        <f>IF(U516=0,"",U516)</f>
        <v/>
      </c>
      <c r="N512" s="34"/>
      <c r="O512" s="131">
        <v>1</v>
      </c>
      <c r="P512" s="216"/>
      <c r="Q512" s="217"/>
      <c r="R512" s="218"/>
      <c r="S512" s="218"/>
      <c r="T512" s="132"/>
      <c r="U512" s="133" t="str">
        <f>IF($R512="","",$R512*10^3*T512)</f>
        <v/>
      </c>
      <c r="V512" s="134"/>
      <c r="W512" s="135"/>
    </row>
    <row r="513" spans="1:23" ht="17.5">
      <c r="A513" s="265"/>
      <c r="B513" s="270"/>
      <c r="C513" s="271"/>
      <c r="D513" s="271"/>
      <c r="E513" s="272"/>
      <c r="F513" s="277"/>
      <c r="G513" s="205"/>
      <c r="H513" s="208"/>
      <c r="I513" s="208"/>
      <c r="J513" s="205"/>
      <c r="K513" s="208"/>
      <c r="L513" s="211"/>
      <c r="M513" s="214"/>
      <c r="N513" s="34"/>
      <c r="O513" s="131">
        <v>2</v>
      </c>
      <c r="P513" s="219"/>
      <c r="Q513" s="220"/>
      <c r="R513" s="221"/>
      <c r="S513" s="221"/>
      <c r="T513" s="138"/>
      <c r="U513" s="133" t="str">
        <f>IF($R513="","",$R513*10^3*T513)</f>
        <v/>
      </c>
      <c r="V513" s="134"/>
      <c r="W513" s="135"/>
    </row>
    <row r="514" spans="1:23" ht="17.5">
      <c r="A514" s="265"/>
      <c r="B514" s="270"/>
      <c r="C514" s="271"/>
      <c r="D514" s="271"/>
      <c r="E514" s="272"/>
      <c r="F514" s="277"/>
      <c r="G514" s="205"/>
      <c r="H514" s="208"/>
      <c r="I514" s="208"/>
      <c r="J514" s="205"/>
      <c r="K514" s="208"/>
      <c r="L514" s="211"/>
      <c r="M514" s="214"/>
      <c r="N514" s="34"/>
      <c r="O514" s="131">
        <v>3</v>
      </c>
      <c r="P514" s="219"/>
      <c r="Q514" s="220"/>
      <c r="R514" s="221"/>
      <c r="S514" s="221"/>
      <c r="T514" s="138"/>
      <c r="U514" s="133" t="str">
        <f>IF($R514="","",$R514*10^3*T514)</f>
        <v/>
      </c>
      <c r="V514" s="134"/>
      <c r="W514" s="135"/>
    </row>
    <row r="515" spans="1:23" ht="18" thickBot="1">
      <c r="A515" s="265"/>
      <c r="B515" s="270"/>
      <c r="C515" s="271"/>
      <c r="D515" s="271"/>
      <c r="E515" s="272"/>
      <c r="F515" s="277"/>
      <c r="G515" s="205"/>
      <c r="H515" s="208"/>
      <c r="I515" s="208"/>
      <c r="J515" s="205"/>
      <c r="K515" s="208"/>
      <c r="L515" s="211"/>
      <c r="M515" s="214"/>
      <c r="N515" s="34"/>
      <c r="O515" s="131">
        <v>4</v>
      </c>
      <c r="P515" s="232"/>
      <c r="Q515" s="233"/>
      <c r="R515" s="234"/>
      <c r="S515" s="234"/>
      <c r="T515" s="139"/>
      <c r="U515" s="140" t="str">
        <f>IF($R515="","",$R515*10^3*T515)</f>
        <v/>
      </c>
      <c r="V515" s="134"/>
      <c r="W515" s="135"/>
    </row>
    <row r="516" spans="1:23" ht="17" thickTop="1">
      <c r="A516" s="265"/>
      <c r="B516" s="270"/>
      <c r="C516" s="271"/>
      <c r="D516" s="271"/>
      <c r="E516" s="272"/>
      <c r="F516" s="277"/>
      <c r="G516" s="205"/>
      <c r="H516" s="208"/>
      <c r="I516" s="208"/>
      <c r="J516" s="205"/>
      <c r="K516" s="208"/>
      <c r="L516" s="211"/>
      <c r="M516" s="214"/>
      <c r="N516" s="34"/>
      <c r="O516" s="141"/>
      <c r="P516" s="235" t="s">
        <v>129</v>
      </c>
      <c r="Q516" s="235"/>
      <c r="R516" s="236"/>
      <c r="S516" s="237"/>
      <c r="T516" s="142" t="str">
        <f>IF(T512="","",SUM(T512:T515))</f>
        <v/>
      </c>
      <c r="U516" s="143" t="str">
        <f>IF(U512="","",SUM(U512:U515))</f>
        <v/>
      </c>
      <c r="V516" s="134"/>
      <c r="W516" s="135"/>
    </row>
    <row r="517" spans="1:23">
      <c r="A517" s="265"/>
      <c r="B517" s="270"/>
      <c r="C517" s="271"/>
      <c r="D517" s="271"/>
      <c r="E517" s="272"/>
      <c r="F517" s="277"/>
      <c r="G517" s="205"/>
      <c r="H517" s="208"/>
      <c r="I517" s="208"/>
      <c r="J517" s="205"/>
      <c r="K517" s="208"/>
      <c r="L517" s="211"/>
      <c r="M517" s="214"/>
      <c r="N517" s="34"/>
      <c r="O517" s="238" t="s">
        <v>155</v>
      </c>
      <c r="P517" s="238"/>
      <c r="Q517" s="239"/>
      <c r="R517" s="242" t="s">
        <v>131</v>
      </c>
      <c r="S517" s="243"/>
      <c r="T517" s="144"/>
      <c r="U517" s="145"/>
      <c r="V517" s="135"/>
      <c r="W517" s="135"/>
    </row>
    <row r="518" spans="1:23" ht="17" thickBot="1">
      <c r="A518" s="265"/>
      <c r="B518" s="273"/>
      <c r="C518" s="274"/>
      <c r="D518" s="274"/>
      <c r="E518" s="275"/>
      <c r="F518" s="278"/>
      <c r="G518" s="206"/>
      <c r="H518" s="209"/>
      <c r="I518" s="209"/>
      <c r="J518" s="206"/>
      <c r="K518" s="209"/>
      <c r="L518" s="212"/>
      <c r="M518" s="215"/>
      <c r="N518" s="34"/>
      <c r="O518" s="240"/>
      <c r="P518" s="240"/>
      <c r="Q518" s="241"/>
      <c r="R518" s="202" t="s">
        <v>132</v>
      </c>
      <c r="S518" s="203"/>
      <c r="T518" s="146"/>
      <c r="U518" s="147"/>
      <c r="V518" s="135"/>
      <c r="W518" s="135"/>
    </row>
    <row r="519" spans="1:23" ht="21" customHeight="1" thickTop="1">
      <c r="A519" s="265"/>
      <c r="B519" s="255" t="s">
        <v>133</v>
      </c>
      <c r="C519" s="284" t="s">
        <v>134</v>
      </c>
      <c r="D519" s="285"/>
      <c r="E519" s="286"/>
      <c r="F519" s="148"/>
      <c r="G519" s="149" t="s">
        <v>128</v>
      </c>
      <c r="H519" s="150"/>
      <c r="I519" s="151"/>
      <c r="J519" s="149" t="s">
        <v>128</v>
      </c>
      <c r="K519" s="150"/>
      <c r="L519" s="152" t="str">
        <f>IF(F519="","",F519)</f>
        <v/>
      </c>
      <c r="M519" s="153" t="str">
        <f t="shared" ref="M519:M522" si="103">IF($L519="","",$L519*$R519*10^3)</f>
        <v/>
      </c>
      <c r="N519" s="34"/>
      <c r="O519" s="189" t="s">
        <v>156</v>
      </c>
      <c r="P519" s="190"/>
      <c r="Q519" s="191"/>
      <c r="R519" s="287"/>
      <c r="S519" s="288"/>
      <c r="T519" s="154"/>
      <c r="U519" s="147"/>
      <c r="V519" s="135"/>
      <c r="W519" s="135"/>
    </row>
    <row r="520" spans="1:23" ht="21" customHeight="1">
      <c r="A520" s="265"/>
      <c r="B520" s="256"/>
      <c r="C520" s="222" t="s">
        <v>135</v>
      </c>
      <c r="D520" s="223"/>
      <c r="E520" s="224"/>
      <c r="F520" s="148"/>
      <c r="G520" s="155" t="s">
        <v>128</v>
      </c>
      <c r="H520" s="156"/>
      <c r="I520" s="157"/>
      <c r="J520" s="155" t="s">
        <v>128</v>
      </c>
      <c r="K520" s="156"/>
      <c r="L520" s="158" t="str">
        <f>IF(F520="","",F520)</f>
        <v/>
      </c>
      <c r="M520" s="159" t="str">
        <f t="shared" si="103"/>
        <v/>
      </c>
      <c r="N520" s="34"/>
      <c r="O520" s="189" t="s">
        <v>157</v>
      </c>
      <c r="P520" s="190"/>
      <c r="Q520" s="191"/>
      <c r="R520" s="225"/>
      <c r="S520" s="226"/>
      <c r="T520" s="154"/>
      <c r="U520" s="147"/>
      <c r="V520" s="135"/>
      <c r="W520" s="135"/>
    </row>
    <row r="521" spans="1:23" ht="24" customHeight="1">
      <c r="A521" s="265"/>
      <c r="B521" s="256"/>
      <c r="C521" s="227" t="s">
        <v>137</v>
      </c>
      <c r="D521" s="227"/>
      <c r="E521" s="227"/>
      <c r="F521" s="28"/>
      <c r="G521" s="29" t="s">
        <v>128</v>
      </c>
      <c r="H521" s="103"/>
      <c r="I521" s="160"/>
      <c r="J521" s="29" t="s">
        <v>128</v>
      </c>
      <c r="K521" s="104"/>
      <c r="L521" s="30" t="str">
        <f>IF(F521="","",F521)</f>
        <v/>
      </c>
      <c r="M521" s="161" t="str">
        <f t="shared" si="103"/>
        <v/>
      </c>
      <c r="N521" s="34"/>
      <c r="O521" s="189" t="s">
        <v>158</v>
      </c>
      <c r="P521" s="192"/>
      <c r="Q521" s="193"/>
      <c r="R521" s="225"/>
      <c r="S521" s="226"/>
      <c r="T521" s="154"/>
      <c r="U521" s="135"/>
      <c r="V521" s="135"/>
      <c r="W521" s="135"/>
    </row>
    <row r="522" spans="1:23" ht="21" customHeight="1" thickBot="1">
      <c r="A522" s="265"/>
      <c r="B522" s="257"/>
      <c r="C522" s="228" t="s">
        <v>115</v>
      </c>
      <c r="D522" s="229"/>
      <c r="E522" s="162"/>
      <c r="F522" s="28"/>
      <c r="G522" s="29" t="s">
        <v>128</v>
      </c>
      <c r="H522" s="103"/>
      <c r="I522" s="160"/>
      <c r="J522" s="29" t="s">
        <v>128</v>
      </c>
      <c r="K522" s="104"/>
      <c r="L522" s="30" t="str">
        <f>IF(F522="","",F522)</f>
        <v/>
      </c>
      <c r="M522" s="161" t="str">
        <f t="shared" si="103"/>
        <v/>
      </c>
      <c r="N522" s="34"/>
      <c r="O522" s="189" t="s">
        <v>159</v>
      </c>
      <c r="P522" s="190"/>
      <c r="Q522" s="194"/>
      <c r="R522" s="230"/>
      <c r="S522" s="231"/>
      <c r="T522" s="154"/>
      <c r="U522" s="56"/>
      <c r="V522" s="135"/>
      <c r="W522" s="135"/>
    </row>
    <row r="523" spans="1:23" ht="21" customHeight="1" thickTop="1">
      <c r="A523" s="265"/>
      <c r="B523" s="255" t="s">
        <v>139</v>
      </c>
      <c r="C523" s="199" t="s">
        <v>140</v>
      </c>
      <c r="D523" s="199"/>
      <c r="E523" s="199"/>
      <c r="F523" s="31"/>
      <c r="G523" s="29" t="s">
        <v>128</v>
      </c>
      <c r="H523" s="103"/>
      <c r="I523" s="31"/>
      <c r="J523" s="29" t="s">
        <v>128</v>
      </c>
      <c r="K523" s="104"/>
      <c r="L523" s="163"/>
      <c r="M523" s="164"/>
      <c r="N523" s="34"/>
      <c r="O523" s="165" t="s">
        <v>140</v>
      </c>
      <c r="P523" s="166"/>
      <c r="Q523" s="167"/>
      <c r="R523" s="258">
        <v>0</v>
      </c>
      <c r="S523" s="259"/>
      <c r="T523" s="73"/>
      <c r="U523" s="56"/>
      <c r="V523" s="198"/>
      <c r="W523" s="198"/>
    </row>
    <row r="524" spans="1:23" ht="21" customHeight="1">
      <c r="A524" s="265"/>
      <c r="B524" s="256"/>
      <c r="C524" s="199" t="s">
        <v>141</v>
      </c>
      <c r="D524" s="199"/>
      <c r="E524" s="199"/>
      <c r="F524" s="31"/>
      <c r="G524" s="29" t="s">
        <v>128</v>
      </c>
      <c r="H524" s="103"/>
      <c r="I524" s="31"/>
      <c r="J524" s="29" t="s">
        <v>128</v>
      </c>
      <c r="K524" s="104"/>
      <c r="L524" s="163"/>
      <c r="M524" s="164"/>
      <c r="N524" s="34"/>
      <c r="O524" s="165" t="s">
        <v>141</v>
      </c>
      <c r="P524" s="166"/>
      <c r="Q524" s="167"/>
      <c r="R524" s="200">
        <v>0</v>
      </c>
      <c r="S524" s="201"/>
      <c r="T524" s="73"/>
      <c r="U524" s="56"/>
      <c r="V524" s="135"/>
      <c r="W524" s="135"/>
    </row>
    <row r="525" spans="1:23" ht="21" customHeight="1">
      <c r="A525" s="265"/>
      <c r="B525" s="256"/>
      <c r="C525" s="199" t="s">
        <v>111</v>
      </c>
      <c r="D525" s="199"/>
      <c r="E525" s="199"/>
      <c r="F525" s="31"/>
      <c r="G525" s="29" t="s">
        <v>128</v>
      </c>
      <c r="H525" s="103"/>
      <c r="I525" s="31"/>
      <c r="J525" s="29" t="s">
        <v>128</v>
      </c>
      <c r="K525" s="104"/>
      <c r="L525" s="163"/>
      <c r="M525" s="164"/>
      <c r="N525" s="34"/>
      <c r="O525" s="165" t="s">
        <v>111</v>
      </c>
      <c r="P525" s="166"/>
      <c r="Q525" s="167"/>
      <c r="R525" s="200">
        <v>0</v>
      </c>
      <c r="S525" s="201"/>
      <c r="T525" s="73"/>
      <c r="U525" s="56"/>
      <c r="V525" s="135"/>
      <c r="W525" s="135"/>
    </row>
    <row r="526" spans="1:23" ht="21" customHeight="1">
      <c r="A526" s="265"/>
      <c r="B526" s="256"/>
      <c r="C526" s="199" t="s">
        <v>142</v>
      </c>
      <c r="D526" s="199"/>
      <c r="E526" s="199"/>
      <c r="F526" s="31"/>
      <c r="G526" s="29" t="s">
        <v>128</v>
      </c>
      <c r="H526" s="103"/>
      <c r="I526" s="31"/>
      <c r="J526" s="29" t="s">
        <v>128</v>
      </c>
      <c r="K526" s="104"/>
      <c r="L526" s="163"/>
      <c r="M526" s="164"/>
      <c r="N526" s="34"/>
      <c r="O526" s="165" t="s">
        <v>142</v>
      </c>
      <c r="P526" s="166"/>
      <c r="Q526" s="167"/>
      <c r="R526" s="200">
        <v>0</v>
      </c>
      <c r="S526" s="201"/>
      <c r="T526" s="73"/>
      <c r="U526" s="56"/>
      <c r="V526" s="56"/>
    </row>
    <row r="527" spans="1:23" ht="21" customHeight="1">
      <c r="A527" s="265"/>
      <c r="B527" s="256"/>
      <c r="C527" s="246" t="s">
        <v>143</v>
      </c>
      <c r="D527" s="246"/>
      <c r="E527" s="246"/>
      <c r="F527" s="31"/>
      <c r="G527" s="155" t="s">
        <v>128</v>
      </c>
      <c r="H527" s="168"/>
      <c r="I527" s="31"/>
      <c r="J527" s="155" t="s">
        <v>128</v>
      </c>
      <c r="K527" s="169"/>
      <c r="L527" s="163"/>
      <c r="M527" s="164"/>
      <c r="N527" s="34"/>
      <c r="O527" s="170" t="s">
        <v>144</v>
      </c>
      <c r="P527" s="171"/>
      <c r="Q527" s="172"/>
      <c r="R527" s="247"/>
      <c r="S527" s="248"/>
      <c r="T527" s="73"/>
      <c r="U527" s="56"/>
    </row>
    <row r="528" spans="1:23" ht="21" customHeight="1">
      <c r="A528" s="265"/>
      <c r="B528" s="257"/>
      <c r="C528" s="249" t="s">
        <v>115</v>
      </c>
      <c r="D528" s="250"/>
      <c r="E528" s="173"/>
      <c r="F528" s="31"/>
      <c r="G528" s="155" t="s">
        <v>128</v>
      </c>
      <c r="H528" s="168"/>
      <c r="I528" s="31"/>
      <c r="J528" s="155" t="s">
        <v>128</v>
      </c>
      <c r="K528" s="169"/>
      <c r="L528" s="163"/>
      <c r="M528" s="164"/>
      <c r="N528" s="34"/>
      <c r="O528" s="170" t="s">
        <v>145</v>
      </c>
      <c r="P528" s="171"/>
      <c r="Q528" s="172"/>
      <c r="R528" s="247"/>
      <c r="S528" s="248"/>
      <c r="T528" s="73"/>
      <c r="U528" s="56"/>
    </row>
    <row r="529" spans="1:21" ht="17" thickBot="1">
      <c r="A529" s="266"/>
      <c r="B529" s="251" t="s">
        <v>146</v>
      </c>
      <c r="C529" s="251"/>
      <c r="D529" s="251"/>
      <c r="E529" s="251"/>
      <c r="F529" s="251"/>
      <c r="G529" s="251"/>
      <c r="H529" s="251"/>
      <c r="I529" s="251"/>
      <c r="J529" s="251"/>
      <c r="K529" s="251"/>
      <c r="L529" s="251"/>
      <c r="M529" s="174" t="str">
        <f>IF(SUM(M512:M528)=0,"",SUM(M512:M528))</f>
        <v/>
      </c>
      <c r="N529" s="10"/>
      <c r="O529" s="175"/>
      <c r="P529" s="176"/>
      <c r="Q529" s="77"/>
      <c r="R529" s="177"/>
      <c r="S529" s="178"/>
      <c r="T529" s="128"/>
      <c r="U529" s="56"/>
    </row>
    <row r="530" spans="1:21" ht="17" thickBot="1">
      <c r="A530" s="252" t="s">
        <v>147</v>
      </c>
      <c r="B530" s="253"/>
      <c r="C530" s="253"/>
      <c r="D530" s="253"/>
      <c r="E530" s="253"/>
      <c r="F530" s="253"/>
      <c r="G530" s="253"/>
      <c r="H530" s="253"/>
      <c r="I530" s="253"/>
      <c r="J530" s="253"/>
      <c r="K530" s="253"/>
      <c r="L530" s="254"/>
      <c r="M530" s="179" t="str">
        <f>IF(SUM(M465,M470,M493,M507,M529)=0,"",SUM(M465,M470,M493,M507,M529))</f>
        <v/>
      </c>
      <c r="N530" s="10"/>
      <c r="O530" s="77" t="s">
        <v>160</v>
      </c>
      <c r="P530" s="97"/>
      <c r="Q530" s="15"/>
      <c r="S530" s="180"/>
      <c r="T530" s="22"/>
      <c r="U530" s="56"/>
    </row>
    <row r="531" spans="1:21">
      <c r="A531" s="181"/>
      <c r="B531" s="182"/>
      <c r="C531" s="183"/>
      <c r="D531" s="183"/>
      <c r="E531" s="183"/>
      <c r="F531" s="183"/>
      <c r="G531" s="181"/>
      <c r="H531" s="181"/>
      <c r="I531" s="181"/>
      <c r="J531" s="181"/>
      <c r="K531" s="181"/>
      <c r="L531" s="181"/>
      <c r="M531" s="184"/>
      <c r="N531" s="10"/>
      <c r="O531" s="101" t="s">
        <v>161</v>
      </c>
      <c r="Q531" s="15"/>
    </row>
    <row r="532" spans="1:21">
      <c r="A532" s="185"/>
      <c r="B532" s="244" t="s">
        <v>148</v>
      </c>
      <c r="C532" s="244"/>
      <c r="D532" s="244"/>
      <c r="E532" s="244"/>
      <c r="F532" s="244"/>
      <c r="G532" s="244" t="str">
        <f>IF(P512="","",""&amp;$P512&amp;" "&amp;$R512&amp;"　"&amp;$P513&amp;" "&amp;$R513&amp;"　"&amp;$P514&amp;" "&amp;$R514&amp;"　"&amp;$P515&amp;" "&amp;$R515&amp;"")</f>
        <v/>
      </c>
      <c r="H532" s="244"/>
      <c r="I532" s="244"/>
      <c r="J532" s="244"/>
      <c r="K532" s="244"/>
      <c r="L532" s="244"/>
      <c r="M532" s="244"/>
      <c r="N532" s="10"/>
      <c r="O532" s="77" t="s">
        <v>162</v>
      </c>
      <c r="Q532" s="15"/>
    </row>
    <row r="533" spans="1:21">
      <c r="A533" s="186"/>
      <c r="B533" s="245"/>
      <c r="C533" s="245"/>
      <c r="D533" s="245"/>
      <c r="E533" s="245"/>
      <c r="F533" s="245"/>
      <c r="G533" s="245"/>
      <c r="H533" s="245"/>
      <c r="I533" s="245"/>
      <c r="J533" s="245"/>
      <c r="K533" s="245"/>
      <c r="L533" s="245"/>
      <c r="M533" s="245"/>
    </row>
    <row r="534" spans="1:21">
      <c r="A534" s="186"/>
      <c r="B534" s="245"/>
      <c r="C534" s="245"/>
      <c r="D534" s="245"/>
      <c r="E534" s="245"/>
      <c r="F534" s="245"/>
      <c r="G534" s="245"/>
      <c r="H534" s="245"/>
      <c r="I534" s="245"/>
      <c r="J534" s="245"/>
      <c r="K534" s="245"/>
      <c r="L534" s="245"/>
      <c r="M534" s="245"/>
    </row>
    <row r="535" spans="1:21" ht="8.25" customHeight="1">
      <c r="A535" s="186"/>
      <c r="B535" s="187"/>
      <c r="C535" s="187"/>
      <c r="D535" s="187"/>
      <c r="E535" s="187"/>
      <c r="F535" s="187"/>
      <c r="G535" s="187"/>
      <c r="H535" s="187"/>
      <c r="I535" s="187"/>
      <c r="J535" s="187"/>
      <c r="K535" s="187"/>
      <c r="L535" s="187"/>
      <c r="M535" s="187"/>
    </row>
    <row r="536" spans="1:21" ht="19">
      <c r="A536" s="1"/>
      <c r="B536" s="2" t="s">
        <v>0</v>
      </c>
      <c r="C536" s="2"/>
      <c r="D536" s="2"/>
      <c r="E536" s="2"/>
      <c r="F536" s="2"/>
      <c r="G536" s="3"/>
      <c r="H536" s="3"/>
      <c r="I536" s="3"/>
      <c r="J536" s="3"/>
      <c r="K536" s="3"/>
      <c r="L536" s="4"/>
      <c r="M536" s="4"/>
      <c r="N536" s="5" t="s">
        <v>149</v>
      </c>
    </row>
    <row r="537" spans="1:21">
      <c r="A537" s="8"/>
      <c r="B537" s="8"/>
      <c r="C537" s="8"/>
      <c r="D537" s="8"/>
      <c r="E537" s="8"/>
      <c r="F537" s="8"/>
      <c r="G537" s="9"/>
      <c r="H537" s="9"/>
      <c r="I537" s="9"/>
      <c r="J537" s="9"/>
      <c r="K537" s="9"/>
      <c r="L537" s="4"/>
      <c r="M537" s="4"/>
      <c r="N537" s="10"/>
      <c r="O537" s="11" t="s">
        <v>150</v>
      </c>
    </row>
    <row r="538" spans="1:21">
      <c r="A538" s="8"/>
      <c r="B538" s="12" t="s">
        <v>1</v>
      </c>
      <c r="C538" s="13">
        <f>C431</f>
        <v>0</v>
      </c>
      <c r="D538" s="14" t="s">
        <v>2</v>
      </c>
      <c r="F538" s="12" t="s">
        <v>3</v>
      </c>
      <c r="G538" s="375"/>
      <c r="H538" s="376"/>
      <c r="I538" s="376"/>
      <c r="J538" s="376"/>
      <c r="K538" s="376"/>
      <c r="L538" s="377"/>
      <c r="M538" s="4"/>
      <c r="N538" s="10"/>
      <c r="O538" s="16" t="s">
        <v>151</v>
      </c>
    </row>
    <row r="539" spans="1:21">
      <c r="A539" s="17"/>
      <c r="B539" s="18"/>
      <c r="C539" s="19"/>
      <c r="D539" s="19"/>
      <c r="E539" s="17"/>
      <c r="F539" s="19"/>
      <c r="G539" s="20"/>
      <c r="H539" s="20"/>
      <c r="I539" s="20"/>
      <c r="J539" s="20"/>
      <c r="K539" s="20"/>
      <c r="L539" s="21"/>
      <c r="M539" s="21"/>
      <c r="N539" s="10"/>
      <c r="O539" s="16" t="s">
        <v>152</v>
      </c>
    </row>
    <row r="540" spans="1:21">
      <c r="A540" s="251" t="s">
        <v>4</v>
      </c>
      <c r="B540" s="251"/>
      <c r="C540" s="251"/>
      <c r="D540" s="251"/>
      <c r="E540" s="251"/>
      <c r="F540" s="251" t="s">
        <v>5</v>
      </c>
      <c r="G540" s="251"/>
      <c r="H540" s="251"/>
      <c r="I540" s="339" t="s">
        <v>6</v>
      </c>
      <c r="J540" s="339"/>
      <c r="K540" s="339"/>
      <c r="L540" s="281" t="s">
        <v>7</v>
      </c>
      <c r="M540" s="281" t="s">
        <v>8</v>
      </c>
      <c r="N540" s="22"/>
      <c r="O540" s="319" t="s">
        <v>9</v>
      </c>
      <c r="P540" s="318" t="s">
        <v>10</v>
      </c>
      <c r="Q540" s="318"/>
      <c r="R540" s="319" t="s">
        <v>9</v>
      </c>
      <c r="S540" s="318" t="s">
        <v>11</v>
      </c>
      <c r="T540" s="318"/>
    </row>
    <row r="541" spans="1:21">
      <c r="A541" s="251"/>
      <c r="B541" s="251"/>
      <c r="C541" s="251"/>
      <c r="D541" s="251"/>
      <c r="E541" s="251"/>
      <c r="F541" s="23" t="s">
        <v>12</v>
      </c>
      <c r="G541" s="251" t="s">
        <v>13</v>
      </c>
      <c r="H541" s="23" t="s">
        <v>14</v>
      </c>
      <c r="I541" s="23" t="s">
        <v>12</v>
      </c>
      <c r="J541" s="251" t="s">
        <v>13</v>
      </c>
      <c r="K541" s="23" t="s">
        <v>14</v>
      </c>
      <c r="L541" s="282"/>
      <c r="M541" s="282"/>
      <c r="N541" s="22"/>
      <c r="O541" s="320"/>
      <c r="P541" s="24" t="s">
        <v>12</v>
      </c>
      <c r="Q541" s="322" t="s">
        <v>15</v>
      </c>
      <c r="R541" s="320"/>
      <c r="S541" s="319" t="s">
        <v>12</v>
      </c>
      <c r="T541" s="323" t="s">
        <v>13</v>
      </c>
    </row>
    <row r="542" spans="1:21">
      <c r="A542" s="251"/>
      <c r="B542" s="251"/>
      <c r="C542" s="251"/>
      <c r="D542" s="251"/>
      <c r="E542" s="251"/>
      <c r="F542" s="25" t="s">
        <v>16</v>
      </c>
      <c r="G542" s="251"/>
      <c r="H542" s="25" t="s">
        <v>17</v>
      </c>
      <c r="I542" s="25" t="s">
        <v>18</v>
      </c>
      <c r="J542" s="251"/>
      <c r="K542" s="25" t="s">
        <v>19</v>
      </c>
      <c r="L542" s="26" t="s">
        <v>20</v>
      </c>
      <c r="M542" s="26" t="s">
        <v>21</v>
      </c>
      <c r="N542" s="22"/>
      <c r="O542" s="321"/>
      <c r="P542" s="27" t="s">
        <v>22</v>
      </c>
      <c r="Q542" s="322"/>
      <c r="R542" s="321"/>
      <c r="S542" s="321"/>
      <c r="T542" s="324"/>
    </row>
    <row r="543" spans="1:21" ht="15" customHeight="1">
      <c r="A543" s="360" t="s">
        <v>23</v>
      </c>
      <c r="B543" s="228" t="s">
        <v>24</v>
      </c>
      <c r="C543" s="308"/>
      <c r="D543" s="308"/>
      <c r="E543" s="229"/>
      <c r="F543" s="28"/>
      <c r="G543" s="29" t="s">
        <v>25</v>
      </c>
      <c r="H543" s="30" t="str">
        <f t="shared" ref="H543:H571" si="104">IF(F543="","",F543*P543)</f>
        <v/>
      </c>
      <c r="I543" s="31"/>
      <c r="J543" s="29" t="s">
        <v>25</v>
      </c>
      <c r="K543" s="32" t="str">
        <f t="shared" ref="K543:K569" si="105">IF(I543="","",I543*P543)</f>
        <v/>
      </c>
      <c r="L543" s="32" t="str">
        <f>IF(F543="",IF(I543="","",-(I543*P543)),(F543-I543)*P543)</f>
        <v/>
      </c>
      <c r="M543" s="33" t="str">
        <f t="shared" ref="M543:M549" si="106">IF(L543="","",L543*S543*44/12)</f>
        <v/>
      </c>
      <c r="N543" s="34"/>
      <c r="O543" s="35" t="str">
        <f>IF(P543=$X$8,"","○")</f>
        <v/>
      </c>
      <c r="P543" s="36">
        <v>38.299999999999997</v>
      </c>
      <c r="Q543" s="37" t="s">
        <v>26</v>
      </c>
      <c r="R543" s="38" t="str">
        <f>IF(S543=$Z$8,"","○")</f>
        <v/>
      </c>
      <c r="S543" s="39">
        <v>1.9E-2</v>
      </c>
      <c r="T543" s="40" t="s">
        <v>27</v>
      </c>
    </row>
    <row r="544" spans="1:21" ht="15" customHeight="1">
      <c r="A544" s="360"/>
      <c r="B544" s="228" t="s">
        <v>29</v>
      </c>
      <c r="C544" s="308"/>
      <c r="D544" s="308"/>
      <c r="E544" s="229"/>
      <c r="F544" s="28"/>
      <c r="G544" s="29" t="s">
        <v>25</v>
      </c>
      <c r="H544" s="30" t="str">
        <f t="shared" si="104"/>
        <v/>
      </c>
      <c r="I544" s="31"/>
      <c r="J544" s="29" t="s">
        <v>25</v>
      </c>
      <c r="K544" s="32" t="str">
        <f t="shared" si="105"/>
        <v/>
      </c>
      <c r="L544" s="32" t="str">
        <f t="shared" ref="L544:L549" si="107">IF(F544="",IF(I544="","",-(I544*P544)),(F544-I544)*P544)</f>
        <v/>
      </c>
      <c r="M544" s="33" t="str">
        <f t="shared" si="106"/>
        <v/>
      </c>
      <c r="N544" s="34"/>
      <c r="O544" s="35" t="str">
        <f>IF(P544=$X$9,"","○")</f>
        <v/>
      </c>
      <c r="P544" s="36">
        <v>34.799999999999997</v>
      </c>
      <c r="Q544" s="37" t="s">
        <v>26</v>
      </c>
      <c r="R544" s="38" t="str">
        <f>IF(S544=$Z$9,"","○")</f>
        <v/>
      </c>
      <c r="S544" s="36">
        <v>1.83E-2</v>
      </c>
      <c r="T544" s="40" t="s">
        <v>30</v>
      </c>
    </row>
    <row r="545" spans="1:20" ht="15" customHeight="1">
      <c r="A545" s="360"/>
      <c r="B545" s="228" t="s">
        <v>31</v>
      </c>
      <c r="C545" s="308"/>
      <c r="D545" s="308"/>
      <c r="E545" s="229"/>
      <c r="F545" s="28"/>
      <c r="G545" s="29" t="s">
        <v>25</v>
      </c>
      <c r="H545" s="30" t="str">
        <f t="shared" si="104"/>
        <v/>
      </c>
      <c r="I545" s="31"/>
      <c r="J545" s="29" t="s">
        <v>25</v>
      </c>
      <c r="K545" s="32" t="str">
        <f t="shared" si="105"/>
        <v/>
      </c>
      <c r="L545" s="32" t="str">
        <f t="shared" si="107"/>
        <v/>
      </c>
      <c r="M545" s="33" t="str">
        <f t="shared" si="106"/>
        <v/>
      </c>
      <c r="N545" s="34"/>
      <c r="O545" s="35" t="str">
        <f>IF(P545=$X$10,"","○")</f>
        <v/>
      </c>
      <c r="P545" s="36">
        <v>33.4</v>
      </c>
      <c r="Q545" s="37" t="s">
        <v>26</v>
      </c>
      <c r="R545" s="38" t="str">
        <f>IF(S545=$Z$10,"","○")</f>
        <v/>
      </c>
      <c r="S545" s="36">
        <v>1.8700000000000001E-2</v>
      </c>
      <c r="T545" s="40" t="s">
        <v>30</v>
      </c>
    </row>
    <row r="546" spans="1:20" ht="15" customHeight="1">
      <c r="A546" s="360"/>
      <c r="B546" s="228" t="s">
        <v>32</v>
      </c>
      <c r="C546" s="308"/>
      <c r="D546" s="308"/>
      <c r="E546" s="229"/>
      <c r="F546" s="28"/>
      <c r="G546" s="29" t="s">
        <v>25</v>
      </c>
      <c r="H546" s="30" t="str">
        <f t="shared" si="104"/>
        <v/>
      </c>
      <c r="I546" s="31"/>
      <c r="J546" s="29" t="s">
        <v>25</v>
      </c>
      <c r="K546" s="32" t="str">
        <f t="shared" si="105"/>
        <v/>
      </c>
      <c r="L546" s="32" t="str">
        <f t="shared" si="107"/>
        <v/>
      </c>
      <c r="M546" s="33" t="str">
        <f t="shared" si="106"/>
        <v/>
      </c>
      <c r="N546" s="34"/>
      <c r="O546" s="35" t="str">
        <f>IF(P546=$X$11,"","○")</f>
        <v/>
      </c>
      <c r="P546" s="36">
        <v>33.299999999999997</v>
      </c>
      <c r="Q546" s="37" t="s">
        <v>26</v>
      </c>
      <c r="R546" s="38" t="str">
        <f>IF(S546=$Z$12,"","○")</f>
        <v/>
      </c>
      <c r="S546" s="36">
        <v>1.8599999999999998E-2</v>
      </c>
      <c r="T546" s="40" t="s">
        <v>30</v>
      </c>
    </row>
    <row r="547" spans="1:20" ht="15" customHeight="1">
      <c r="A547" s="360"/>
      <c r="B547" s="228" t="s">
        <v>33</v>
      </c>
      <c r="C547" s="308"/>
      <c r="D547" s="308"/>
      <c r="E547" s="229"/>
      <c r="F547" s="28"/>
      <c r="G547" s="29" t="s">
        <v>25</v>
      </c>
      <c r="H547" s="30" t="str">
        <f t="shared" si="104"/>
        <v/>
      </c>
      <c r="I547" s="31"/>
      <c r="J547" s="29" t="s">
        <v>25</v>
      </c>
      <c r="K547" s="32" t="str">
        <f t="shared" si="105"/>
        <v/>
      </c>
      <c r="L547" s="32" t="str">
        <f t="shared" si="107"/>
        <v/>
      </c>
      <c r="M547" s="33" t="str">
        <f t="shared" si="106"/>
        <v/>
      </c>
      <c r="N547" s="34"/>
      <c r="O547" s="35" t="str">
        <f>IF(P547=$X$12,"","○")</f>
        <v/>
      </c>
      <c r="P547" s="36">
        <v>36.299999999999997</v>
      </c>
      <c r="Q547" s="37" t="s">
        <v>26</v>
      </c>
      <c r="R547" s="38" t="str">
        <f>IF(S547=$Z$12,"","○")</f>
        <v/>
      </c>
      <c r="S547" s="36">
        <v>1.8599999999999998E-2</v>
      </c>
      <c r="T547" s="40" t="s">
        <v>30</v>
      </c>
    </row>
    <row r="548" spans="1:20" ht="15" customHeight="1">
      <c r="A548" s="360"/>
      <c r="B548" s="228" t="s">
        <v>34</v>
      </c>
      <c r="C548" s="308"/>
      <c r="D548" s="308"/>
      <c r="E548" s="229"/>
      <c r="F548" s="28"/>
      <c r="G548" s="29" t="s">
        <v>25</v>
      </c>
      <c r="H548" s="30" t="str">
        <f t="shared" si="104"/>
        <v/>
      </c>
      <c r="I548" s="31"/>
      <c r="J548" s="29" t="s">
        <v>25</v>
      </c>
      <c r="K548" s="32" t="str">
        <f t="shared" si="105"/>
        <v/>
      </c>
      <c r="L548" s="32" t="str">
        <f t="shared" si="107"/>
        <v/>
      </c>
      <c r="M548" s="33" t="str">
        <f t="shared" si="106"/>
        <v/>
      </c>
      <c r="N548" s="34"/>
      <c r="O548" s="35" t="str">
        <f>IF(P548=$X$13,"","○")</f>
        <v/>
      </c>
      <c r="P548" s="36">
        <v>36.5</v>
      </c>
      <c r="Q548" s="37" t="s">
        <v>26</v>
      </c>
      <c r="R548" s="38" t="str">
        <f>IF(S548=$Z$13,"","○")</f>
        <v/>
      </c>
      <c r="S548" s="36">
        <v>1.8700000000000001E-2</v>
      </c>
      <c r="T548" s="40" t="s">
        <v>30</v>
      </c>
    </row>
    <row r="549" spans="1:20" ht="15" customHeight="1">
      <c r="A549" s="360"/>
      <c r="B549" s="228" t="s">
        <v>35</v>
      </c>
      <c r="C549" s="308"/>
      <c r="D549" s="308"/>
      <c r="E549" s="229"/>
      <c r="F549" s="28"/>
      <c r="G549" s="29" t="s">
        <v>25</v>
      </c>
      <c r="H549" s="30" t="str">
        <f t="shared" si="104"/>
        <v/>
      </c>
      <c r="I549" s="31"/>
      <c r="J549" s="29" t="s">
        <v>25</v>
      </c>
      <c r="K549" s="32" t="str">
        <f t="shared" si="105"/>
        <v/>
      </c>
      <c r="L549" s="32" t="str">
        <f t="shared" si="107"/>
        <v/>
      </c>
      <c r="M549" s="33" t="str">
        <f t="shared" si="106"/>
        <v/>
      </c>
      <c r="N549" s="34"/>
      <c r="O549" s="35" t="str">
        <f>IF(P549=$X$14,"","○")</f>
        <v/>
      </c>
      <c r="P549" s="45">
        <v>38</v>
      </c>
      <c r="Q549" s="37" t="s">
        <v>26</v>
      </c>
      <c r="R549" s="38" t="str">
        <f>IF(S549=$Z$14,"","○")</f>
        <v/>
      </c>
      <c r="S549" s="36">
        <v>1.8800000000000001E-2</v>
      </c>
      <c r="T549" s="40" t="s">
        <v>30</v>
      </c>
    </row>
    <row r="550" spans="1:20" ht="15" customHeight="1">
      <c r="A550" s="360"/>
      <c r="B550" s="228" t="s">
        <v>36</v>
      </c>
      <c r="C550" s="308"/>
      <c r="D550" s="308"/>
      <c r="E550" s="229"/>
      <c r="F550" s="28"/>
      <c r="G550" s="29" t="s">
        <v>25</v>
      </c>
      <c r="H550" s="30" t="str">
        <f t="shared" si="104"/>
        <v/>
      </c>
      <c r="I550" s="31"/>
      <c r="J550" s="29" t="s">
        <v>25</v>
      </c>
      <c r="K550" s="32" t="str">
        <f t="shared" si="105"/>
        <v/>
      </c>
      <c r="L550" s="32" t="str">
        <f>IF(F550="",IF(I550="","",-(I550*P550)),(F550-I550)*P550)</f>
        <v/>
      </c>
      <c r="M550" s="33" t="str">
        <f>IF(L550="","",L550*S550*44/12)</f>
        <v/>
      </c>
      <c r="N550" s="34"/>
      <c r="O550" s="35" t="str">
        <f>IF(P550=$X$15,"","○")</f>
        <v/>
      </c>
      <c r="P550" s="36">
        <v>38.9</v>
      </c>
      <c r="Q550" s="37" t="s">
        <v>26</v>
      </c>
      <c r="R550" s="38" t="str">
        <f>IF(S550=$Z$15,"","○")</f>
        <v/>
      </c>
      <c r="S550" s="36">
        <v>1.9300000000000001E-2</v>
      </c>
      <c r="T550" s="40" t="s">
        <v>30</v>
      </c>
    </row>
    <row r="551" spans="1:20" ht="15" customHeight="1">
      <c r="A551" s="360"/>
      <c r="B551" s="228" t="s">
        <v>37</v>
      </c>
      <c r="C551" s="308"/>
      <c r="D551" s="308"/>
      <c r="E551" s="229"/>
      <c r="F551" s="28"/>
      <c r="G551" s="29" t="s">
        <v>25</v>
      </c>
      <c r="H551" s="30" t="str">
        <f t="shared" si="104"/>
        <v/>
      </c>
      <c r="I551" s="31"/>
      <c r="J551" s="29" t="s">
        <v>25</v>
      </c>
      <c r="K551" s="32" t="str">
        <f t="shared" si="105"/>
        <v/>
      </c>
      <c r="L551" s="32" t="str">
        <f t="shared" ref="L551:L564" si="108">IF(F551="",IF(I551="","",-(I551*P551)),(F551-I551)*P551)</f>
        <v/>
      </c>
      <c r="M551" s="33" t="str">
        <f t="shared" ref="M551:M569" si="109">IF(L551="","",L551*S551*44/12)</f>
        <v/>
      </c>
      <c r="N551" s="34"/>
      <c r="O551" s="35" t="str">
        <f>IF(P551=$X$16,"","○")</f>
        <v/>
      </c>
      <c r="P551" s="36">
        <v>41.8</v>
      </c>
      <c r="Q551" s="37" t="s">
        <v>26</v>
      </c>
      <c r="R551" s="38" t="str">
        <f>IF(S551=$Z$16,"","○")</f>
        <v/>
      </c>
      <c r="S551" s="36">
        <v>2.0199999999999999E-2</v>
      </c>
      <c r="T551" s="40" t="s">
        <v>30</v>
      </c>
    </row>
    <row r="552" spans="1:20" ht="15" customHeight="1">
      <c r="A552" s="360"/>
      <c r="B552" s="228" t="s">
        <v>38</v>
      </c>
      <c r="C552" s="308"/>
      <c r="D552" s="308"/>
      <c r="E552" s="229"/>
      <c r="F552" s="28"/>
      <c r="G552" s="29" t="s">
        <v>39</v>
      </c>
      <c r="H552" s="30" t="str">
        <f t="shared" si="104"/>
        <v/>
      </c>
      <c r="I552" s="31"/>
      <c r="J552" s="29" t="s">
        <v>39</v>
      </c>
      <c r="K552" s="32" t="str">
        <f t="shared" si="105"/>
        <v/>
      </c>
      <c r="L552" s="32" t="str">
        <f t="shared" si="108"/>
        <v/>
      </c>
      <c r="M552" s="33" t="str">
        <f t="shared" si="109"/>
        <v/>
      </c>
      <c r="N552" s="34"/>
      <c r="O552" s="35" t="str">
        <f>IF(P552=$X$17,"","○")</f>
        <v/>
      </c>
      <c r="P552" s="45">
        <v>40</v>
      </c>
      <c r="Q552" s="37" t="s">
        <v>40</v>
      </c>
      <c r="R552" s="38" t="str">
        <f>IF(S552=$Z$17,"","○")</f>
        <v/>
      </c>
      <c r="S552" s="36">
        <v>2.0400000000000001E-2</v>
      </c>
      <c r="T552" s="40" t="s">
        <v>30</v>
      </c>
    </row>
    <row r="553" spans="1:20" ht="15" customHeight="1">
      <c r="A553" s="360"/>
      <c r="B553" s="228" t="s">
        <v>41</v>
      </c>
      <c r="C553" s="308"/>
      <c r="D553" s="308"/>
      <c r="E553" s="229"/>
      <c r="F553" s="28"/>
      <c r="G553" s="29" t="s">
        <v>39</v>
      </c>
      <c r="H553" s="30" t="str">
        <f t="shared" si="104"/>
        <v/>
      </c>
      <c r="I553" s="31"/>
      <c r="J553" s="29" t="s">
        <v>39</v>
      </c>
      <c r="K553" s="32" t="str">
        <f t="shared" si="105"/>
        <v/>
      </c>
      <c r="L553" s="32" t="str">
        <f t="shared" si="108"/>
        <v/>
      </c>
      <c r="M553" s="33" t="str">
        <f t="shared" si="109"/>
        <v/>
      </c>
      <c r="N553" s="34"/>
      <c r="O553" s="35" t="str">
        <f>IF(P553=$X$18,"","○")</f>
        <v/>
      </c>
      <c r="P553" s="36">
        <v>34.1</v>
      </c>
      <c r="Q553" s="37" t="s">
        <v>40</v>
      </c>
      <c r="R553" s="38" t="str">
        <f>IF(S553=$Z$18,"","○")</f>
        <v/>
      </c>
      <c r="S553" s="36">
        <v>2.4500000000000001E-2</v>
      </c>
      <c r="T553" s="40" t="s">
        <v>30</v>
      </c>
    </row>
    <row r="554" spans="1:20" ht="15" customHeight="1">
      <c r="A554" s="360"/>
      <c r="B554" s="362" t="s">
        <v>42</v>
      </c>
      <c r="C554" s="361" t="s">
        <v>43</v>
      </c>
      <c r="D554" s="361"/>
      <c r="E554" s="361"/>
      <c r="F554" s="28"/>
      <c r="G554" s="29" t="s">
        <v>39</v>
      </c>
      <c r="H554" s="30" t="str">
        <f t="shared" si="104"/>
        <v/>
      </c>
      <c r="I554" s="31"/>
      <c r="J554" s="29" t="s">
        <v>39</v>
      </c>
      <c r="K554" s="32" t="str">
        <f t="shared" si="105"/>
        <v/>
      </c>
      <c r="L554" s="32" t="str">
        <f t="shared" si="108"/>
        <v/>
      </c>
      <c r="M554" s="33" t="str">
        <f t="shared" si="109"/>
        <v/>
      </c>
      <c r="N554" s="34"/>
      <c r="O554" s="35" t="str">
        <f>IF(P554=$X$19,"","○")</f>
        <v/>
      </c>
      <c r="P554" s="36">
        <v>50.1</v>
      </c>
      <c r="Q554" s="37" t="s">
        <v>40</v>
      </c>
      <c r="R554" s="38" t="str">
        <f>IF(S554=$Z$19,"","○")</f>
        <v/>
      </c>
      <c r="S554" s="36">
        <v>1.6299999999999999E-2</v>
      </c>
      <c r="T554" s="40" t="s">
        <v>30</v>
      </c>
    </row>
    <row r="555" spans="1:20" ht="15" customHeight="1">
      <c r="A555" s="360"/>
      <c r="B555" s="362"/>
      <c r="C555" s="361" t="s">
        <v>45</v>
      </c>
      <c r="D555" s="361"/>
      <c r="E555" s="361"/>
      <c r="F555" s="28"/>
      <c r="G555" s="29" t="s">
        <v>46</v>
      </c>
      <c r="H555" s="30" t="str">
        <f t="shared" si="104"/>
        <v/>
      </c>
      <c r="I555" s="31"/>
      <c r="J555" s="29" t="s">
        <v>46</v>
      </c>
      <c r="K555" s="32" t="str">
        <f t="shared" si="105"/>
        <v/>
      </c>
      <c r="L555" s="32" t="str">
        <f t="shared" si="108"/>
        <v/>
      </c>
      <c r="M555" s="33" t="str">
        <f t="shared" si="109"/>
        <v/>
      </c>
      <c r="N555" s="34"/>
      <c r="O555" s="35" t="str">
        <f>IF(P555=$X$20,"","○")</f>
        <v/>
      </c>
      <c r="P555" s="36">
        <v>46.1</v>
      </c>
      <c r="Q555" s="37" t="s">
        <v>47</v>
      </c>
      <c r="R555" s="38" t="str">
        <f>IF(S555=$Z$20,"","○")</f>
        <v/>
      </c>
      <c r="S555" s="36">
        <v>1.44E-2</v>
      </c>
      <c r="T555" s="40" t="s">
        <v>30</v>
      </c>
    </row>
    <row r="556" spans="1:20" ht="15" customHeight="1">
      <c r="A556" s="360"/>
      <c r="B556" s="362" t="s">
        <v>49</v>
      </c>
      <c r="C556" s="361" t="s">
        <v>50</v>
      </c>
      <c r="D556" s="361"/>
      <c r="E556" s="361"/>
      <c r="F556" s="28"/>
      <c r="G556" s="29" t="s">
        <v>39</v>
      </c>
      <c r="H556" s="30" t="str">
        <f t="shared" si="104"/>
        <v/>
      </c>
      <c r="I556" s="31"/>
      <c r="J556" s="29" t="s">
        <v>39</v>
      </c>
      <c r="K556" s="32" t="str">
        <f t="shared" si="105"/>
        <v/>
      </c>
      <c r="L556" s="32" t="str">
        <f t="shared" si="108"/>
        <v/>
      </c>
      <c r="M556" s="33" t="str">
        <f t="shared" si="109"/>
        <v/>
      </c>
      <c r="N556" s="34"/>
      <c r="O556" s="35" t="str">
        <f>IF(P556=$X$21,"","○")</f>
        <v/>
      </c>
      <c r="P556" s="36">
        <v>54.7</v>
      </c>
      <c r="Q556" s="37" t="s">
        <v>51</v>
      </c>
      <c r="R556" s="38" t="str">
        <f>IF(S556=$Z$21,"","○")</f>
        <v/>
      </c>
      <c r="S556" s="36">
        <v>1.3899999999999999E-2</v>
      </c>
      <c r="T556" s="40" t="s">
        <v>30</v>
      </c>
    </row>
    <row r="557" spans="1:20" ht="15" customHeight="1">
      <c r="A557" s="360"/>
      <c r="B557" s="362"/>
      <c r="C557" s="361" t="s">
        <v>53</v>
      </c>
      <c r="D557" s="361"/>
      <c r="E557" s="361"/>
      <c r="F557" s="28"/>
      <c r="G557" s="29" t="s">
        <v>46</v>
      </c>
      <c r="H557" s="30" t="str">
        <f t="shared" si="104"/>
        <v/>
      </c>
      <c r="I557" s="31"/>
      <c r="J557" s="29" t="s">
        <v>46</v>
      </c>
      <c r="K557" s="32" t="str">
        <f t="shared" si="105"/>
        <v/>
      </c>
      <c r="L557" s="32" t="str">
        <f t="shared" si="108"/>
        <v/>
      </c>
      <c r="M557" s="33" t="str">
        <f t="shared" si="109"/>
        <v/>
      </c>
      <c r="N557" s="34"/>
      <c r="O557" s="35" t="str">
        <f>IF(P557=$X$22,"","○")</f>
        <v/>
      </c>
      <c r="P557" s="36">
        <v>38.4</v>
      </c>
      <c r="Q557" s="37" t="s">
        <v>47</v>
      </c>
      <c r="R557" s="38" t="str">
        <f>IF(S557=$Z$22,"","○")</f>
        <v/>
      </c>
      <c r="S557" s="36">
        <v>1.3899999999999999E-2</v>
      </c>
      <c r="T557" s="40" t="s">
        <v>30</v>
      </c>
    </row>
    <row r="558" spans="1:20" ht="15" customHeight="1">
      <c r="A558" s="360"/>
      <c r="B558" s="199" t="s">
        <v>54</v>
      </c>
      <c r="C558" s="361" t="s">
        <v>55</v>
      </c>
      <c r="D558" s="361"/>
      <c r="E558" s="361"/>
      <c r="F558" s="28"/>
      <c r="G558" s="29" t="s">
        <v>39</v>
      </c>
      <c r="H558" s="30" t="str">
        <f t="shared" si="104"/>
        <v/>
      </c>
      <c r="I558" s="31"/>
      <c r="J558" s="29" t="s">
        <v>39</v>
      </c>
      <c r="K558" s="32" t="str">
        <f t="shared" si="105"/>
        <v/>
      </c>
      <c r="L558" s="32" t="str">
        <f t="shared" si="108"/>
        <v/>
      </c>
      <c r="M558" s="33" t="str">
        <f t="shared" si="109"/>
        <v/>
      </c>
      <c r="N558" s="34"/>
      <c r="O558" s="35" t="str">
        <f>IF(P558=$X$23,"","○")</f>
        <v/>
      </c>
      <c r="P558" s="47">
        <v>28.7</v>
      </c>
      <c r="Q558" s="37" t="s">
        <v>40</v>
      </c>
      <c r="R558" s="38" t="str">
        <f>IF(S558=$Z$23,"","○")</f>
        <v/>
      </c>
      <c r="S558" s="36">
        <v>2.46E-2</v>
      </c>
      <c r="T558" s="40" t="s">
        <v>30</v>
      </c>
    </row>
    <row r="559" spans="1:20" ht="15" customHeight="1">
      <c r="A559" s="360"/>
      <c r="B559" s="199"/>
      <c r="C559" s="361" t="s">
        <v>56</v>
      </c>
      <c r="D559" s="361"/>
      <c r="E559" s="361"/>
      <c r="F559" s="28"/>
      <c r="G559" s="29" t="s">
        <v>39</v>
      </c>
      <c r="H559" s="30" t="str">
        <f t="shared" si="104"/>
        <v/>
      </c>
      <c r="I559" s="31"/>
      <c r="J559" s="29" t="s">
        <v>39</v>
      </c>
      <c r="K559" s="32" t="str">
        <f t="shared" si="105"/>
        <v/>
      </c>
      <c r="L559" s="32" t="str">
        <f t="shared" si="108"/>
        <v/>
      </c>
      <c r="M559" s="33" t="str">
        <f t="shared" si="109"/>
        <v/>
      </c>
      <c r="N559" s="34"/>
      <c r="O559" s="35" t="str">
        <f>IF(P559=$X$24,"","○")</f>
        <v/>
      </c>
      <c r="P559" s="47">
        <v>28.9</v>
      </c>
      <c r="Q559" s="37" t="s">
        <v>40</v>
      </c>
      <c r="R559" s="38" t="str">
        <f>IF(S559=$Z$24,"","○")</f>
        <v/>
      </c>
      <c r="S559" s="36">
        <v>2.4500000000000001E-2</v>
      </c>
      <c r="T559" s="40" t="s">
        <v>30</v>
      </c>
    </row>
    <row r="560" spans="1:20" ht="15" customHeight="1">
      <c r="A560" s="360"/>
      <c r="B560" s="199"/>
      <c r="C560" s="361" t="s">
        <v>57</v>
      </c>
      <c r="D560" s="361"/>
      <c r="E560" s="361"/>
      <c r="F560" s="28"/>
      <c r="G560" s="29" t="s">
        <v>39</v>
      </c>
      <c r="H560" s="30" t="str">
        <f t="shared" si="104"/>
        <v/>
      </c>
      <c r="I560" s="31"/>
      <c r="J560" s="29" t="s">
        <v>39</v>
      </c>
      <c r="K560" s="32" t="str">
        <f t="shared" si="105"/>
        <v/>
      </c>
      <c r="L560" s="32" t="str">
        <f t="shared" si="108"/>
        <v/>
      </c>
      <c r="M560" s="33" t="str">
        <f t="shared" si="109"/>
        <v/>
      </c>
      <c r="N560" s="34"/>
      <c r="O560" s="35" t="str">
        <f>IF(P560=$X$25,"","○")</f>
        <v/>
      </c>
      <c r="P560" s="47">
        <v>28.3</v>
      </c>
      <c r="Q560" s="37" t="s">
        <v>40</v>
      </c>
      <c r="R560" s="38" t="str">
        <f>IF(S560=$Z$25,"","○")</f>
        <v/>
      </c>
      <c r="S560" s="36">
        <v>2.5100000000000001E-2</v>
      </c>
      <c r="T560" s="40" t="s">
        <v>30</v>
      </c>
    </row>
    <row r="561" spans="1:23" ht="15" customHeight="1">
      <c r="A561" s="360"/>
      <c r="B561" s="199"/>
      <c r="C561" s="361" t="s">
        <v>58</v>
      </c>
      <c r="D561" s="361"/>
      <c r="E561" s="361"/>
      <c r="F561" s="28"/>
      <c r="G561" s="29" t="s">
        <v>39</v>
      </c>
      <c r="H561" s="30" t="str">
        <f t="shared" si="104"/>
        <v/>
      </c>
      <c r="I561" s="31"/>
      <c r="J561" s="29" t="s">
        <v>39</v>
      </c>
      <c r="K561" s="32" t="str">
        <f t="shared" si="105"/>
        <v/>
      </c>
      <c r="L561" s="32" t="str">
        <f t="shared" si="108"/>
        <v/>
      </c>
      <c r="M561" s="33" t="str">
        <f t="shared" si="109"/>
        <v/>
      </c>
      <c r="N561" s="34"/>
      <c r="O561" s="35" t="str">
        <f>IF(P561=$X$26,"","○")</f>
        <v/>
      </c>
      <c r="P561" s="36">
        <v>26.1</v>
      </c>
      <c r="Q561" s="37" t="s">
        <v>40</v>
      </c>
      <c r="R561" s="38" t="str">
        <f>IF(S561=$Z$26,"","○")</f>
        <v/>
      </c>
      <c r="S561" s="36">
        <v>2.4299999999999999E-2</v>
      </c>
      <c r="T561" s="40" t="s">
        <v>30</v>
      </c>
    </row>
    <row r="562" spans="1:23" ht="15" customHeight="1">
      <c r="A562" s="360"/>
      <c r="B562" s="199"/>
      <c r="C562" s="361" t="s">
        <v>59</v>
      </c>
      <c r="D562" s="361"/>
      <c r="E562" s="361"/>
      <c r="F562" s="28"/>
      <c r="G562" s="29" t="s">
        <v>39</v>
      </c>
      <c r="H562" s="30" t="str">
        <f t="shared" si="104"/>
        <v/>
      </c>
      <c r="I562" s="31"/>
      <c r="J562" s="29" t="s">
        <v>39</v>
      </c>
      <c r="K562" s="32" t="str">
        <f t="shared" si="105"/>
        <v/>
      </c>
      <c r="L562" s="32" t="str">
        <f t="shared" si="108"/>
        <v/>
      </c>
      <c r="M562" s="33" t="str">
        <f t="shared" si="109"/>
        <v/>
      </c>
      <c r="N562" s="34"/>
      <c r="O562" s="35" t="str">
        <f>IF(P562=$X$27,"","○")</f>
        <v/>
      </c>
      <c r="P562" s="36">
        <v>24.2</v>
      </c>
      <c r="Q562" s="37" t="s">
        <v>40</v>
      </c>
      <c r="R562" s="38" t="str">
        <f>IF(S562=$Z$27,"","○")</f>
        <v/>
      </c>
      <c r="S562" s="36">
        <v>2.4199999999999999E-2</v>
      </c>
      <c r="T562" s="40" t="s">
        <v>30</v>
      </c>
    </row>
    <row r="563" spans="1:23" ht="15" customHeight="1">
      <c r="A563" s="360"/>
      <c r="B563" s="199"/>
      <c r="C563" s="361" t="s">
        <v>60</v>
      </c>
      <c r="D563" s="361"/>
      <c r="E563" s="361"/>
      <c r="F563" s="28"/>
      <c r="G563" s="29" t="s">
        <v>39</v>
      </c>
      <c r="H563" s="30" t="str">
        <f t="shared" si="104"/>
        <v/>
      </c>
      <c r="I563" s="31"/>
      <c r="J563" s="29" t="s">
        <v>39</v>
      </c>
      <c r="K563" s="32" t="str">
        <f t="shared" si="105"/>
        <v/>
      </c>
      <c r="L563" s="32" t="str">
        <f t="shared" si="108"/>
        <v/>
      </c>
      <c r="M563" s="33" t="str">
        <f t="shared" si="109"/>
        <v/>
      </c>
      <c r="N563" s="34"/>
      <c r="O563" s="35" t="str">
        <f>IF(P563=$X$28,"","○")</f>
        <v/>
      </c>
      <c r="P563" s="36">
        <v>27.8</v>
      </c>
      <c r="Q563" s="37" t="s">
        <v>40</v>
      </c>
      <c r="R563" s="38" t="str">
        <f>IF(S563=$Z$28,"","○")</f>
        <v/>
      </c>
      <c r="S563" s="36">
        <v>2.5899999999999999E-2</v>
      </c>
      <c r="T563" s="40" t="s">
        <v>30</v>
      </c>
    </row>
    <row r="564" spans="1:23" ht="15" customHeight="1">
      <c r="A564" s="360"/>
      <c r="B564" s="199" t="s">
        <v>61</v>
      </c>
      <c r="C564" s="199"/>
      <c r="D564" s="199"/>
      <c r="E564" s="199"/>
      <c r="F564" s="28"/>
      <c r="G564" s="29" t="s">
        <v>39</v>
      </c>
      <c r="H564" s="30" t="str">
        <f t="shared" si="104"/>
        <v/>
      </c>
      <c r="I564" s="31"/>
      <c r="J564" s="29" t="s">
        <v>39</v>
      </c>
      <c r="K564" s="32" t="str">
        <f t="shared" si="105"/>
        <v/>
      </c>
      <c r="L564" s="32" t="str">
        <f t="shared" si="108"/>
        <v/>
      </c>
      <c r="M564" s="33" t="str">
        <f t="shared" si="109"/>
        <v/>
      </c>
      <c r="N564" s="34"/>
      <c r="O564" s="35" t="str">
        <f>IF(P564=$X$29,"","○")</f>
        <v/>
      </c>
      <c r="P564" s="45">
        <v>29</v>
      </c>
      <c r="Q564" s="37" t="s">
        <v>40</v>
      </c>
      <c r="R564" s="38" t="str">
        <f>IF(S564=$Z$29,"","○")</f>
        <v/>
      </c>
      <c r="S564" s="36">
        <v>2.9899999999999999E-2</v>
      </c>
      <c r="T564" s="40" t="s">
        <v>30</v>
      </c>
    </row>
    <row r="565" spans="1:23" ht="15" customHeight="1">
      <c r="A565" s="360"/>
      <c r="B565" s="199" t="s">
        <v>62</v>
      </c>
      <c r="C565" s="199"/>
      <c r="D565" s="199"/>
      <c r="E565" s="199"/>
      <c r="F565" s="28"/>
      <c r="G565" s="29" t="s">
        <v>39</v>
      </c>
      <c r="H565" s="30" t="str">
        <f t="shared" si="104"/>
        <v/>
      </c>
      <c r="I565" s="31"/>
      <c r="J565" s="29" t="s">
        <v>39</v>
      </c>
      <c r="K565" s="32" t="str">
        <f t="shared" si="105"/>
        <v/>
      </c>
      <c r="L565" s="32" t="str">
        <f>IF(F565="",IF(I565="","",-(I565*P565)),(F565-I565)*P565)</f>
        <v/>
      </c>
      <c r="M565" s="33" t="str">
        <f t="shared" si="109"/>
        <v/>
      </c>
      <c r="N565" s="34"/>
      <c r="O565" s="35" t="str">
        <f>IF(P565=$X$30,"","○")</f>
        <v/>
      </c>
      <c r="P565" s="36">
        <v>37.299999999999997</v>
      </c>
      <c r="Q565" s="37" t="s">
        <v>40</v>
      </c>
      <c r="R565" s="38" t="str">
        <f>IF(S565=$Z$30,"","○")</f>
        <v/>
      </c>
      <c r="S565" s="36">
        <v>2.0899999999999998E-2</v>
      </c>
      <c r="T565" s="40" t="s">
        <v>30</v>
      </c>
    </row>
    <row r="566" spans="1:23" ht="15" customHeight="1">
      <c r="A566" s="360"/>
      <c r="B566" s="199" t="s">
        <v>63</v>
      </c>
      <c r="C566" s="199"/>
      <c r="D566" s="199"/>
      <c r="E566" s="199"/>
      <c r="F566" s="28"/>
      <c r="G566" s="29" t="s">
        <v>46</v>
      </c>
      <c r="H566" s="30" t="str">
        <f t="shared" si="104"/>
        <v/>
      </c>
      <c r="I566" s="31"/>
      <c r="J566" s="29" t="s">
        <v>46</v>
      </c>
      <c r="K566" s="32" t="str">
        <f t="shared" si="105"/>
        <v/>
      </c>
      <c r="L566" s="32" t="str">
        <f t="shared" ref="L566:L569" si="110">IF(F566="",IF(I566="","",-(I566*P566)),(F566-I566)*P566)</f>
        <v/>
      </c>
      <c r="M566" s="33" t="str">
        <f t="shared" si="109"/>
        <v/>
      </c>
      <c r="N566" s="34"/>
      <c r="O566" s="35" t="str">
        <f>IF(P566=$X$31,"","○")</f>
        <v/>
      </c>
      <c r="P566" s="36">
        <v>18.399999999999999</v>
      </c>
      <c r="Q566" s="37" t="s">
        <v>47</v>
      </c>
      <c r="R566" s="38" t="str">
        <f>IF(S566=$Z$31,"","○")</f>
        <v/>
      </c>
      <c r="S566" s="49">
        <v>1.09E-2</v>
      </c>
      <c r="T566" s="40" t="s">
        <v>30</v>
      </c>
    </row>
    <row r="567" spans="1:23" ht="15" customHeight="1">
      <c r="A567" s="360"/>
      <c r="B567" s="199" t="s">
        <v>64</v>
      </c>
      <c r="C567" s="199"/>
      <c r="D567" s="199"/>
      <c r="E567" s="199"/>
      <c r="F567" s="28"/>
      <c r="G567" s="29" t="s">
        <v>46</v>
      </c>
      <c r="H567" s="30" t="str">
        <f t="shared" si="104"/>
        <v/>
      </c>
      <c r="I567" s="31"/>
      <c r="J567" s="29" t="s">
        <v>46</v>
      </c>
      <c r="K567" s="32" t="str">
        <f t="shared" si="105"/>
        <v/>
      </c>
      <c r="L567" s="32" t="str">
        <f t="shared" si="110"/>
        <v/>
      </c>
      <c r="M567" s="33" t="str">
        <f t="shared" si="109"/>
        <v/>
      </c>
      <c r="N567" s="34"/>
      <c r="O567" s="35" t="str">
        <f>IF(P567=$X$32,"","○")</f>
        <v/>
      </c>
      <c r="P567" s="36">
        <v>3.23</v>
      </c>
      <c r="Q567" s="37" t="s">
        <v>47</v>
      </c>
      <c r="R567" s="38" t="str">
        <f>IF(S567=$Z$33,"","○")</f>
        <v/>
      </c>
      <c r="S567" s="36">
        <v>2.64E-2</v>
      </c>
      <c r="T567" s="40" t="s">
        <v>30</v>
      </c>
    </row>
    <row r="568" spans="1:23" ht="15" customHeight="1">
      <c r="A568" s="360"/>
      <c r="B568" s="199" t="s">
        <v>65</v>
      </c>
      <c r="C568" s="199"/>
      <c r="D568" s="199"/>
      <c r="E568" s="199"/>
      <c r="F568" s="28"/>
      <c r="G568" s="29" t="s">
        <v>46</v>
      </c>
      <c r="H568" s="30" t="str">
        <f t="shared" si="104"/>
        <v/>
      </c>
      <c r="I568" s="31"/>
      <c r="J568" s="29" t="s">
        <v>46</v>
      </c>
      <c r="K568" s="32" t="str">
        <f t="shared" si="105"/>
        <v/>
      </c>
      <c r="L568" s="32" t="str">
        <f t="shared" si="110"/>
        <v/>
      </c>
      <c r="M568" s="33" t="str">
        <f t="shared" si="109"/>
        <v/>
      </c>
      <c r="N568" s="34"/>
      <c r="O568" s="35" t="str">
        <f>IF(P568=$X$33,"","○")</f>
        <v/>
      </c>
      <c r="P568" s="36">
        <v>3.45</v>
      </c>
      <c r="Q568" s="37" t="s">
        <v>47</v>
      </c>
      <c r="R568" s="38" t="str">
        <f>IF(S568=$Z$33,"","○")</f>
        <v/>
      </c>
      <c r="S568" s="36">
        <v>2.64E-2</v>
      </c>
      <c r="T568" s="40" t="s">
        <v>30</v>
      </c>
      <c r="U568" s="51"/>
    </row>
    <row r="569" spans="1:23" ht="15" customHeight="1" thickBot="1">
      <c r="A569" s="360"/>
      <c r="B569" s="199" t="s">
        <v>66</v>
      </c>
      <c r="C569" s="199"/>
      <c r="D569" s="199"/>
      <c r="E569" s="199"/>
      <c r="F569" s="28"/>
      <c r="G569" s="29" t="s">
        <v>46</v>
      </c>
      <c r="H569" s="30" t="str">
        <f t="shared" si="104"/>
        <v/>
      </c>
      <c r="I569" s="31"/>
      <c r="J569" s="29" t="s">
        <v>46</v>
      </c>
      <c r="K569" s="32" t="str">
        <f t="shared" si="105"/>
        <v/>
      </c>
      <c r="L569" s="32" t="str">
        <f t="shared" si="110"/>
        <v/>
      </c>
      <c r="M569" s="33" t="str">
        <f t="shared" si="109"/>
        <v/>
      </c>
      <c r="N569" s="34"/>
      <c r="O569" s="35" t="str">
        <f>IF(P569=$X$34,"","○")</f>
        <v/>
      </c>
      <c r="P569" s="52">
        <v>7.53</v>
      </c>
      <c r="Q569" s="37" t="s">
        <v>47</v>
      </c>
      <c r="R569" s="53" t="str">
        <f>IF(S569=$Z$34,"","○")</f>
        <v/>
      </c>
      <c r="S569" s="54">
        <v>4.2000000000000003E-2</v>
      </c>
      <c r="T569" s="40" t="s">
        <v>30</v>
      </c>
      <c r="U569" s="55"/>
      <c r="V569" s="55"/>
      <c r="W569" s="56"/>
    </row>
    <row r="570" spans="1:23" ht="15" customHeight="1">
      <c r="A570" s="360"/>
      <c r="B570" s="346" t="s">
        <v>67</v>
      </c>
      <c r="C570" s="348"/>
      <c r="D570" s="349"/>
      <c r="E570" s="350"/>
      <c r="F570" s="28"/>
      <c r="G570" s="58"/>
      <c r="H570" s="30" t="str">
        <f t="shared" si="104"/>
        <v/>
      </c>
      <c r="I570" s="31"/>
      <c r="J570" s="58"/>
      <c r="K570" s="32" t="str">
        <f>IF(I570="","",I570*P570)</f>
        <v/>
      </c>
      <c r="L570" s="32" t="str">
        <f>IF(F570="",IF(I570="","",-(I570*P570)),(F570-I570)*P570)</f>
        <v/>
      </c>
      <c r="M570" s="33" t="str">
        <f>IF(L570="","",L570*S570*44/12)</f>
        <v/>
      </c>
      <c r="N570" s="34"/>
      <c r="O570" s="59"/>
      <c r="P570" s="60"/>
      <c r="Q570" s="61"/>
      <c r="R570" s="62"/>
      <c r="S570" s="60"/>
      <c r="T570" s="61"/>
      <c r="U570" s="63"/>
      <c r="V570" s="56"/>
    </row>
    <row r="571" spans="1:23" ht="15" customHeight="1" thickBot="1">
      <c r="A571" s="360"/>
      <c r="B571" s="347"/>
      <c r="C571" s="348"/>
      <c r="D571" s="349"/>
      <c r="E571" s="350"/>
      <c r="F571" s="28"/>
      <c r="G571" s="58"/>
      <c r="H571" s="30" t="str">
        <f t="shared" si="104"/>
        <v/>
      </c>
      <c r="I571" s="31"/>
      <c r="J571" s="58"/>
      <c r="K571" s="32" t="str">
        <f>IF(I571="","",I571*P571)</f>
        <v/>
      </c>
      <c r="L571" s="32" t="str">
        <f>IF(F571="",IF(I571="","",-(I571*P571)),(F571-I571)*P571)</f>
        <v/>
      </c>
      <c r="M571" s="33" t="str">
        <f>IF(L571="","",L571*S571*44/12)</f>
        <v/>
      </c>
      <c r="N571" s="34"/>
      <c r="O571" s="56"/>
      <c r="P571" s="67"/>
      <c r="Q571" s="68"/>
      <c r="R571" s="65"/>
      <c r="S571" s="67"/>
      <c r="T571" s="69"/>
    </row>
    <row r="572" spans="1:23" ht="15" customHeight="1" thickTop="1">
      <c r="A572" s="360"/>
      <c r="B572" s="251" t="s">
        <v>68</v>
      </c>
      <c r="C572" s="251"/>
      <c r="D572" s="251"/>
      <c r="E572" s="251"/>
      <c r="F572" s="251"/>
      <c r="G572" s="251"/>
      <c r="H572" s="251"/>
      <c r="I572" s="251"/>
      <c r="J572" s="251"/>
      <c r="K572" s="251"/>
      <c r="L572" s="251"/>
      <c r="M572" s="71" t="str">
        <f>IF(SUM(M543:M571)=0,"",SUM(M543:M571))</f>
        <v/>
      </c>
      <c r="N572" s="34"/>
      <c r="O572" s="56"/>
      <c r="P572" s="65"/>
      <c r="Q572" s="15"/>
      <c r="R572" s="65"/>
      <c r="S572" s="72"/>
      <c r="T572" s="73"/>
      <c r="U572" s="56"/>
      <c r="V572" s="56"/>
    </row>
    <row r="573" spans="1:23" ht="15" customHeight="1">
      <c r="A573" s="360"/>
      <c r="B573" s="351"/>
      <c r="C573" s="352"/>
      <c r="D573" s="352"/>
      <c r="E573" s="353"/>
      <c r="F573" s="251" t="s">
        <v>5</v>
      </c>
      <c r="G573" s="251"/>
      <c r="H573" s="251"/>
      <c r="I573" s="339" t="s">
        <v>6</v>
      </c>
      <c r="J573" s="339"/>
      <c r="K573" s="339"/>
      <c r="L573" s="281" t="s">
        <v>69</v>
      </c>
      <c r="M573" s="279" t="s">
        <v>8</v>
      </c>
      <c r="N573" s="34"/>
      <c r="O573" s="56"/>
      <c r="P573" s="74"/>
      <c r="Q573" s="75"/>
      <c r="R573" s="65"/>
      <c r="S573" s="74"/>
      <c r="T573" s="75"/>
    </row>
    <row r="574" spans="1:23" ht="15" customHeight="1" thickBot="1">
      <c r="A574" s="360"/>
      <c r="B574" s="354"/>
      <c r="C574" s="355"/>
      <c r="D574" s="355"/>
      <c r="E574" s="356"/>
      <c r="F574" s="23" t="s">
        <v>12</v>
      </c>
      <c r="G574" s="340" t="s">
        <v>70</v>
      </c>
      <c r="H574" s="342"/>
      <c r="I574" s="23" t="s">
        <v>12</v>
      </c>
      <c r="J574" s="340" t="s">
        <v>70</v>
      </c>
      <c r="K574" s="342"/>
      <c r="L574" s="282"/>
      <c r="M574" s="280"/>
      <c r="N574" s="34"/>
      <c r="O574" s="56"/>
      <c r="P574" s="74"/>
      <c r="Q574" s="75"/>
      <c r="R574" s="65"/>
      <c r="S574" s="74"/>
      <c r="T574" s="75"/>
    </row>
    <row r="575" spans="1:23" ht="15" customHeight="1" thickTop="1" thickBot="1">
      <c r="A575" s="360"/>
      <c r="B575" s="357"/>
      <c r="C575" s="358"/>
      <c r="D575" s="358"/>
      <c r="E575" s="359"/>
      <c r="F575" s="25" t="s">
        <v>16</v>
      </c>
      <c r="G575" s="341"/>
      <c r="H575" s="343"/>
      <c r="I575" s="25" t="s">
        <v>18</v>
      </c>
      <c r="J575" s="341"/>
      <c r="K575" s="343"/>
      <c r="L575" s="76" t="s">
        <v>71</v>
      </c>
      <c r="M575" s="26" t="s">
        <v>21</v>
      </c>
      <c r="N575" s="34"/>
      <c r="O575" s="77" t="s">
        <v>72</v>
      </c>
      <c r="P575" s="74"/>
      <c r="Q575" s="15"/>
      <c r="R575" s="65"/>
      <c r="S575" s="74"/>
      <c r="T575" s="75"/>
      <c r="U575" s="344" t="s">
        <v>73</v>
      </c>
      <c r="V575" s="345"/>
      <c r="W575" s="78"/>
    </row>
    <row r="576" spans="1:23" ht="15" customHeight="1" thickTop="1" thickBot="1">
      <c r="A576" s="360"/>
      <c r="B576" s="325" t="s">
        <v>74</v>
      </c>
      <c r="C576" s="326"/>
      <c r="D576" s="326"/>
      <c r="E576" s="327"/>
      <c r="F576" s="28"/>
      <c r="G576" s="29" t="s">
        <v>46</v>
      </c>
      <c r="H576" s="79"/>
      <c r="I576" s="31"/>
      <c r="J576" s="29" t="s">
        <v>46</v>
      </c>
      <c r="K576" s="80"/>
      <c r="L576" s="32" t="str">
        <f>IF(F576="",IF(I576="","",F576-I576),F576-I576)</f>
        <v/>
      </c>
      <c r="M576" s="33" t="str">
        <f>IF(L576="","",L576*S576)</f>
        <v/>
      </c>
      <c r="N576" s="34"/>
      <c r="O576" s="56"/>
      <c r="P576" s="74"/>
      <c r="Q576" s="75"/>
      <c r="R576" s="38"/>
      <c r="S576" s="81"/>
      <c r="T576" s="82" t="s">
        <v>75</v>
      </c>
      <c r="U576" s="328"/>
      <c r="V576" s="329"/>
    </row>
    <row r="577" spans="1:22" ht="15" customHeight="1" thickTop="1">
      <c r="A577" s="360"/>
      <c r="B577" s="251" t="s">
        <v>76</v>
      </c>
      <c r="C577" s="251"/>
      <c r="D577" s="251"/>
      <c r="E577" s="251"/>
      <c r="F577" s="251"/>
      <c r="G577" s="251"/>
      <c r="H577" s="251"/>
      <c r="I577" s="251"/>
      <c r="J577" s="251"/>
      <c r="K577" s="251"/>
      <c r="L577" s="251"/>
      <c r="M577" s="71" t="str">
        <f>IF(M576=0,"",M576)</f>
        <v/>
      </c>
      <c r="N577" s="34"/>
      <c r="O577" s="11" t="s">
        <v>150</v>
      </c>
      <c r="P577" s="65"/>
      <c r="Q577" s="15"/>
      <c r="R577" s="83"/>
      <c r="S577" s="84"/>
      <c r="T577" s="85"/>
      <c r="U577" s="86"/>
      <c r="V577" s="86"/>
    </row>
    <row r="578" spans="1:22">
      <c r="A578" s="264" t="s">
        <v>77</v>
      </c>
      <c r="B578" s="330"/>
      <c r="C578" s="331"/>
      <c r="D578" s="331"/>
      <c r="E578" s="332"/>
      <c r="F578" s="251" t="s">
        <v>5</v>
      </c>
      <c r="G578" s="251"/>
      <c r="H578" s="251"/>
      <c r="I578" s="339" t="s">
        <v>6</v>
      </c>
      <c r="J578" s="339"/>
      <c r="K578" s="339"/>
      <c r="L578" s="281" t="s">
        <v>7</v>
      </c>
      <c r="M578" s="281" t="s">
        <v>8</v>
      </c>
      <c r="N578" s="22"/>
      <c r="O578" s="319" t="s">
        <v>9</v>
      </c>
      <c r="P578" s="318" t="s">
        <v>10</v>
      </c>
      <c r="Q578" s="318"/>
      <c r="R578" s="319" t="s">
        <v>9</v>
      </c>
      <c r="S578" s="318" t="s">
        <v>11</v>
      </c>
      <c r="T578" s="318"/>
    </row>
    <row r="579" spans="1:22">
      <c r="A579" s="265"/>
      <c r="B579" s="333"/>
      <c r="C579" s="334"/>
      <c r="D579" s="334"/>
      <c r="E579" s="335"/>
      <c r="F579" s="23" t="s">
        <v>12</v>
      </c>
      <c r="G579" s="251" t="s">
        <v>13</v>
      </c>
      <c r="H579" s="23" t="s">
        <v>14</v>
      </c>
      <c r="I579" s="23" t="s">
        <v>12</v>
      </c>
      <c r="J579" s="251" t="s">
        <v>13</v>
      </c>
      <c r="K579" s="23" t="s">
        <v>14</v>
      </c>
      <c r="L579" s="282"/>
      <c r="M579" s="282"/>
      <c r="N579" s="22"/>
      <c r="O579" s="320"/>
      <c r="P579" s="24" t="s">
        <v>12</v>
      </c>
      <c r="Q579" s="322" t="s">
        <v>15</v>
      </c>
      <c r="R579" s="320"/>
      <c r="S579" s="319" t="s">
        <v>12</v>
      </c>
      <c r="T579" s="323" t="s">
        <v>13</v>
      </c>
    </row>
    <row r="580" spans="1:22">
      <c r="A580" s="265"/>
      <c r="B580" s="336"/>
      <c r="C580" s="337"/>
      <c r="D580" s="337"/>
      <c r="E580" s="338"/>
      <c r="F580" s="25" t="s">
        <v>16</v>
      </c>
      <c r="G580" s="251"/>
      <c r="H580" s="25" t="s">
        <v>17</v>
      </c>
      <c r="I580" s="25" t="s">
        <v>18</v>
      </c>
      <c r="J580" s="251"/>
      <c r="K580" s="25" t="s">
        <v>19</v>
      </c>
      <c r="L580" s="26" t="s">
        <v>20</v>
      </c>
      <c r="M580" s="26" t="s">
        <v>21</v>
      </c>
      <c r="N580" s="22"/>
      <c r="O580" s="321"/>
      <c r="P580" s="27" t="s">
        <v>22</v>
      </c>
      <c r="Q580" s="322"/>
      <c r="R580" s="321"/>
      <c r="S580" s="321"/>
      <c r="T580" s="324"/>
    </row>
    <row r="581" spans="1:22" ht="15" customHeight="1">
      <c r="A581" s="265"/>
      <c r="B581" s="228" t="s">
        <v>78</v>
      </c>
      <c r="C581" s="308"/>
      <c r="D581" s="308"/>
      <c r="E581" s="229"/>
      <c r="F581" s="28"/>
      <c r="G581" s="29" t="s">
        <v>39</v>
      </c>
      <c r="H581" s="32" t="str">
        <f t="shared" ref="H581:H599" si="111">IF(F581="","",F581*P581)</f>
        <v/>
      </c>
      <c r="I581" s="28"/>
      <c r="J581" s="29" t="s">
        <v>39</v>
      </c>
      <c r="K581" s="32" t="str">
        <f t="shared" ref="K581:K582" si="112">IF(I581="","",I581*P581)</f>
        <v/>
      </c>
      <c r="L581" s="32" t="str">
        <f>IF(F581="",IF(I581="","",-(I581*P581)),(F581-I581)*P581)</f>
        <v/>
      </c>
      <c r="M581" s="33" t="str">
        <f>IF(L581="","",L581*S581*44/12)</f>
        <v/>
      </c>
      <c r="N581" s="34"/>
      <c r="O581" s="35" t="str">
        <f>IF(P581=$X$46,"","○")</f>
        <v/>
      </c>
      <c r="P581" s="36">
        <v>13.6</v>
      </c>
      <c r="Q581" s="37" t="s">
        <v>40</v>
      </c>
      <c r="R581" s="38"/>
      <c r="S581" s="88">
        <v>0</v>
      </c>
      <c r="T581" s="40" t="s">
        <v>27</v>
      </c>
    </row>
    <row r="582" spans="1:22" ht="15" customHeight="1">
      <c r="A582" s="265"/>
      <c r="B582" s="228" t="s">
        <v>79</v>
      </c>
      <c r="C582" s="308"/>
      <c r="D582" s="308"/>
      <c r="E582" s="229"/>
      <c r="F582" s="28"/>
      <c r="G582" s="29" t="s">
        <v>39</v>
      </c>
      <c r="H582" s="32" t="str">
        <f t="shared" si="111"/>
        <v/>
      </c>
      <c r="I582" s="28"/>
      <c r="J582" s="29" t="s">
        <v>39</v>
      </c>
      <c r="K582" s="32" t="str">
        <f t="shared" si="112"/>
        <v/>
      </c>
      <c r="L582" s="32" t="str">
        <f t="shared" ref="L582" si="113">IF(F582="",IF(I582="","",-(I582*P582)),(F582-I582)*P582)</f>
        <v/>
      </c>
      <c r="M582" s="33" t="str">
        <f t="shared" ref="M582:M592" si="114">IF(L582="","",L582*S582*44/12)</f>
        <v/>
      </c>
      <c r="N582" s="34"/>
      <c r="O582" s="35" t="str">
        <f>IF(P582=$X$47,"","○")</f>
        <v/>
      </c>
      <c r="P582" s="36">
        <v>13.2</v>
      </c>
      <c r="Q582" s="37" t="s">
        <v>40</v>
      </c>
      <c r="R582" s="38"/>
      <c r="S582" s="88">
        <v>0</v>
      </c>
      <c r="T582" s="40" t="s">
        <v>30</v>
      </c>
    </row>
    <row r="583" spans="1:22" ht="15" customHeight="1">
      <c r="A583" s="265"/>
      <c r="B583" s="228" t="s">
        <v>80</v>
      </c>
      <c r="C583" s="308"/>
      <c r="D583" s="308"/>
      <c r="E583" s="229"/>
      <c r="F583" s="28"/>
      <c r="G583" s="29" t="s">
        <v>39</v>
      </c>
      <c r="H583" s="32" t="str">
        <f t="shared" si="111"/>
        <v/>
      </c>
      <c r="I583" s="28"/>
      <c r="J583" s="29" t="s">
        <v>39</v>
      </c>
      <c r="K583" s="32" t="str">
        <f>IF(I583="","",I583*P583)</f>
        <v/>
      </c>
      <c r="L583" s="32" t="str">
        <f>IF(F583="",IF(I583="","",-(I583*P583)),(F583-I583)*P583)</f>
        <v/>
      </c>
      <c r="M583" s="33" t="str">
        <f t="shared" si="114"/>
        <v/>
      </c>
      <c r="N583" s="34"/>
      <c r="O583" s="35" t="str">
        <f>IF(P583=$X$48,"","○")</f>
        <v/>
      </c>
      <c r="P583" s="36">
        <v>17.100000000000001</v>
      </c>
      <c r="Q583" s="37" t="s">
        <v>40</v>
      </c>
      <c r="R583" s="38"/>
      <c r="S583" s="88">
        <v>0</v>
      </c>
      <c r="T583" s="40" t="s">
        <v>30</v>
      </c>
    </row>
    <row r="584" spans="1:22" ht="15" customHeight="1">
      <c r="A584" s="265"/>
      <c r="B584" s="228" t="s">
        <v>81</v>
      </c>
      <c r="C584" s="308"/>
      <c r="D584" s="308"/>
      <c r="E584" s="229"/>
      <c r="F584" s="28"/>
      <c r="G584" s="29" t="s">
        <v>25</v>
      </c>
      <c r="H584" s="32" t="str">
        <f t="shared" si="111"/>
        <v/>
      </c>
      <c r="I584" s="28"/>
      <c r="J584" s="29" t="s">
        <v>25</v>
      </c>
      <c r="K584" s="32" t="str">
        <f t="shared" ref="K584:K599" si="115">IF(I584="","",I584*P584)</f>
        <v/>
      </c>
      <c r="L584" s="32" t="str">
        <f t="shared" ref="L584" si="116">IF(F584="",IF(I584="","",-(I584*P584)),(F584-I584)*P584)</f>
        <v/>
      </c>
      <c r="M584" s="33" t="str">
        <f t="shared" si="114"/>
        <v/>
      </c>
      <c r="N584" s="34"/>
      <c r="O584" s="35" t="str">
        <f>IF(P584=$X$49,"","○")</f>
        <v/>
      </c>
      <c r="P584" s="36">
        <v>23.4</v>
      </c>
      <c r="Q584" s="37" t="s">
        <v>26</v>
      </c>
      <c r="R584" s="38"/>
      <c r="S584" s="88">
        <v>0</v>
      </c>
      <c r="T584" s="40" t="s">
        <v>30</v>
      </c>
    </row>
    <row r="585" spans="1:22" ht="15" customHeight="1">
      <c r="A585" s="265"/>
      <c r="B585" s="228" t="s">
        <v>82</v>
      </c>
      <c r="C585" s="308"/>
      <c r="D585" s="308"/>
      <c r="E585" s="229"/>
      <c r="F585" s="28"/>
      <c r="G585" s="29" t="s">
        <v>25</v>
      </c>
      <c r="H585" s="32" t="str">
        <f t="shared" si="111"/>
        <v/>
      </c>
      <c r="I585" s="28"/>
      <c r="J585" s="29" t="s">
        <v>25</v>
      </c>
      <c r="K585" s="32" t="str">
        <f t="shared" si="115"/>
        <v/>
      </c>
      <c r="L585" s="32" t="str">
        <f>IF(F585="",IF(I585="","",-(I585*P585)),(F585-I585)*P585)</f>
        <v/>
      </c>
      <c r="M585" s="33" t="str">
        <f t="shared" si="114"/>
        <v/>
      </c>
      <c r="N585" s="34"/>
      <c r="O585" s="35" t="str">
        <f>IF(P585=$X$50,"","○")</f>
        <v/>
      </c>
      <c r="P585" s="36">
        <v>35.6</v>
      </c>
      <c r="Q585" s="37" t="s">
        <v>26</v>
      </c>
      <c r="R585" s="38"/>
      <c r="S585" s="88">
        <v>0</v>
      </c>
      <c r="T585" s="40" t="s">
        <v>30</v>
      </c>
    </row>
    <row r="586" spans="1:22" ht="15" customHeight="1">
      <c r="A586" s="265"/>
      <c r="B586" s="228" t="s">
        <v>83</v>
      </c>
      <c r="C586" s="308"/>
      <c r="D586" s="308"/>
      <c r="E586" s="229"/>
      <c r="F586" s="28"/>
      <c r="G586" s="29" t="s">
        <v>46</v>
      </c>
      <c r="H586" s="32" t="str">
        <f t="shared" si="111"/>
        <v/>
      </c>
      <c r="I586" s="28"/>
      <c r="J586" s="29" t="s">
        <v>46</v>
      </c>
      <c r="K586" s="32" t="str">
        <f t="shared" si="115"/>
        <v/>
      </c>
      <c r="L586" s="32" t="str">
        <f t="shared" ref="L586:L591" si="117">IF(F586="",IF(I586="","",-(I586*P586)),(F586-I586)*P586)</f>
        <v/>
      </c>
      <c r="M586" s="33" t="str">
        <f t="shared" si="114"/>
        <v/>
      </c>
      <c r="N586" s="34"/>
      <c r="O586" s="35" t="str">
        <f>IF(P586=$X$51,"","○")</f>
        <v/>
      </c>
      <c r="P586" s="36">
        <v>21.2</v>
      </c>
      <c r="Q586" s="37" t="s">
        <v>47</v>
      </c>
      <c r="R586" s="38"/>
      <c r="S586" s="88">
        <v>0</v>
      </c>
      <c r="T586" s="40" t="s">
        <v>30</v>
      </c>
    </row>
    <row r="587" spans="1:22" ht="15" customHeight="1">
      <c r="A587" s="265"/>
      <c r="B587" s="228" t="s">
        <v>84</v>
      </c>
      <c r="C587" s="308"/>
      <c r="D587" s="308"/>
      <c r="E587" s="229"/>
      <c r="F587" s="28"/>
      <c r="G587" s="29" t="s">
        <v>39</v>
      </c>
      <c r="H587" s="32" t="str">
        <f t="shared" si="111"/>
        <v/>
      </c>
      <c r="I587" s="28"/>
      <c r="J587" s="29" t="s">
        <v>39</v>
      </c>
      <c r="K587" s="32" t="str">
        <f t="shared" si="115"/>
        <v/>
      </c>
      <c r="L587" s="32" t="str">
        <f t="shared" si="117"/>
        <v/>
      </c>
      <c r="M587" s="33" t="str">
        <f t="shared" si="114"/>
        <v/>
      </c>
      <c r="N587" s="34"/>
      <c r="O587" s="35" t="str">
        <f>IF(P587=$X$52,"","○")</f>
        <v/>
      </c>
      <c r="P587" s="36">
        <v>13.2</v>
      </c>
      <c r="Q587" s="37" t="s">
        <v>40</v>
      </c>
      <c r="R587" s="38"/>
      <c r="S587" s="88">
        <v>0</v>
      </c>
      <c r="T587" s="40" t="s">
        <v>30</v>
      </c>
    </row>
    <row r="588" spans="1:22" ht="15" customHeight="1">
      <c r="A588" s="265"/>
      <c r="B588" s="228" t="s">
        <v>85</v>
      </c>
      <c r="C588" s="308"/>
      <c r="D588" s="308"/>
      <c r="E588" s="229"/>
      <c r="F588" s="28"/>
      <c r="G588" s="29" t="s">
        <v>39</v>
      </c>
      <c r="H588" s="32" t="str">
        <f t="shared" si="111"/>
        <v/>
      </c>
      <c r="I588" s="28"/>
      <c r="J588" s="29" t="s">
        <v>39</v>
      </c>
      <c r="K588" s="32" t="str">
        <f t="shared" si="115"/>
        <v/>
      </c>
      <c r="L588" s="32" t="str">
        <f t="shared" si="117"/>
        <v/>
      </c>
      <c r="M588" s="33" t="str">
        <f t="shared" si="114"/>
        <v/>
      </c>
      <c r="N588" s="34"/>
      <c r="O588" s="35" t="str">
        <f>IF(P588=$X$53,"","○")</f>
        <v/>
      </c>
      <c r="P588" s="45">
        <v>18</v>
      </c>
      <c r="Q588" s="37" t="s">
        <v>40</v>
      </c>
      <c r="R588" s="38" t="str">
        <f>IF(S588=$Z$53,"","○")</f>
        <v/>
      </c>
      <c r="S588" s="90">
        <v>1.6199999999999999E-2</v>
      </c>
      <c r="T588" s="40" t="s">
        <v>30</v>
      </c>
    </row>
    <row r="589" spans="1:22" ht="15" customHeight="1">
      <c r="A589" s="265"/>
      <c r="B589" s="228" t="s">
        <v>86</v>
      </c>
      <c r="C589" s="308"/>
      <c r="D589" s="308"/>
      <c r="E589" s="229"/>
      <c r="F589" s="28"/>
      <c r="G589" s="29" t="s">
        <v>39</v>
      </c>
      <c r="H589" s="32" t="str">
        <f t="shared" si="111"/>
        <v/>
      </c>
      <c r="I589" s="28"/>
      <c r="J589" s="29" t="s">
        <v>39</v>
      </c>
      <c r="K589" s="32" t="str">
        <f t="shared" si="115"/>
        <v/>
      </c>
      <c r="L589" s="32" t="str">
        <f t="shared" si="117"/>
        <v/>
      </c>
      <c r="M589" s="33" t="str">
        <f t="shared" si="114"/>
        <v/>
      </c>
      <c r="N589" s="34"/>
      <c r="O589" s="35" t="str">
        <f>IF(P589=$X$54,"","○")</f>
        <v/>
      </c>
      <c r="P589" s="36">
        <v>26.9</v>
      </c>
      <c r="Q589" s="37" t="s">
        <v>40</v>
      </c>
      <c r="R589" s="38" t="str">
        <f>IF(S589=$Z$54,"","○")</f>
        <v/>
      </c>
      <c r="S589" s="90">
        <v>1.66E-2</v>
      </c>
      <c r="T589" s="40" t="s">
        <v>30</v>
      </c>
    </row>
    <row r="590" spans="1:22" ht="15" customHeight="1">
      <c r="A590" s="265"/>
      <c r="B590" s="228" t="s">
        <v>87</v>
      </c>
      <c r="C590" s="308"/>
      <c r="D590" s="308"/>
      <c r="E590" s="229"/>
      <c r="F590" s="28"/>
      <c r="G590" s="29" t="s">
        <v>39</v>
      </c>
      <c r="H590" s="32" t="str">
        <f t="shared" si="111"/>
        <v/>
      </c>
      <c r="I590" s="28"/>
      <c r="J590" s="29" t="s">
        <v>39</v>
      </c>
      <c r="K590" s="32" t="str">
        <f t="shared" si="115"/>
        <v/>
      </c>
      <c r="L590" s="32" t="str">
        <f t="shared" si="117"/>
        <v/>
      </c>
      <c r="M590" s="33" t="str">
        <f t="shared" si="114"/>
        <v/>
      </c>
      <c r="N590" s="34"/>
      <c r="O590" s="35" t="str">
        <f>IF(P590=$X$55,"","○")</f>
        <v/>
      </c>
      <c r="P590" s="36">
        <v>33.200000000000003</v>
      </c>
      <c r="Q590" s="37" t="s">
        <v>40</v>
      </c>
      <c r="R590" s="38" t="str">
        <f>IF(S590=$Z$55,"","○")</f>
        <v/>
      </c>
      <c r="S590" s="90">
        <v>1.35E-2</v>
      </c>
      <c r="T590" s="40" t="s">
        <v>30</v>
      </c>
    </row>
    <row r="591" spans="1:22" ht="15" customHeight="1">
      <c r="A591" s="265"/>
      <c r="B591" s="315" t="s">
        <v>88</v>
      </c>
      <c r="C591" s="316"/>
      <c r="D591" s="316"/>
      <c r="E591" s="317"/>
      <c r="F591" s="28"/>
      <c r="G591" s="29" t="s">
        <v>39</v>
      </c>
      <c r="H591" s="32" t="str">
        <f t="shared" si="111"/>
        <v/>
      </c>
      <c r="I591" s="28"/>
      <c r="J591" s="29" t="s">
        <v>39</v>
      </c>
      <c r="K591" s="32" t="str">
        <f t="shared" si="115"/>
        <v/>
      </c>
      <c r="L591" s="32" t="str">
        <f t="shared" si="117"/>
        <v/>
      </c>
      <c r="M591" s="33" t="str">
        <f t="shared" si="114"/>
        <v/>
      </c>
      <c r="N591" s="34"/>
      <c r="O591" s="35" t="str">
        <f>IF(P591=$X$56,"","○")</f>
        <v/>
      </c>
      <c r="P591" s="36">
        <v>29.3</v>
      </c>
      <c r="Q591" s="37" t="s">
        <v>40</v>
      </c>
      <c r="R591" s="38" t="str">
        <f>IF(S591=$Z$56,"","○")</f>
        <v/>
      </c>
      <c r="S591" s="90">
        <v>2.5700000000000001E-2</v>
      </c>
      <c r="T591" s="40" t="s">
        <v>27</v>
      </c>
    </row>
    <row r="592" spans="1:22" ht="15" customHeight="1">
      <c r="A592" s="265"/>
      <c r="B592" s="315" t="s">
        <v>89</v>
      </c>
      <c r="C592" s="316"/>
      <c r="D592" s="316"/>
      <c r="E592" s="317"/>
      <c r="F592" s="28"/>
      <c r="G592" s="29" t="s">
        <v>39</v>
      </c>
      <c r="H592" s="32" t="str">
        <f t="shared" si="111"/>
        <v/>
      </c>
      <c r="I592" s="28"/>
      <c r="J592" s="29" t="s">
        <v>39</v>
      </c>
      <c r="K592" s="32" t="str">
        <f t="shared" si="115"/>
        <v/>
      </c>
      <c r="L592" s="32" t="str">
        <f>IF(F592="",IF(I592="","",-(I592*P592)),(F592-I592)*P592)</f>
        <v/>
      </c>
      <c r="M592" s="33" t="str">
        <f t="shared" si="114"/>
        <v/>
      </c>
      <c r="N592" s="34"/>
      <c r="O592" s="35" t="str">
        <f>IF(P592=$X$57,"","○")</f>
        <v/>
      </c>
      <c r="P592" s="36">
        <v>29.3</v>
      </c>
      <c r="Q592" s="37" t="s">
        <v>40</v>
      </c>
      <c r="R592" s="38" t="str">
        <f>IF(S592=$Z$57,"","○")</f>
        <v/>
      </c>
      <c r="S592" s="90">
        <v>2.3900000000000001E-2</v>
      </c>
      <c r="T592" s="40" t="s">
        <v>27</v>
      </c>
    </row>
    <row r="593" spans="1:23" ht="15" customHeight="1">
      <c r="A593" s="265"/>
      <c r="B593" s="228" t="s">
        <v>90</v>
      </c>
      <c r="C593" s="308"/>
      <c r="D593" s="308"/>
      <c r="E593" s="229"/>
      <c r="F593" s="28"/>
      <c r="G593" s="29" t="s">
        <v>25</v>
      </c>
      <c r="H593" s="32" t="str">
        <f t="shared" si="111"/>
        <v/>
      </c>
      <c r="I593" s="28"/>
      <c r="J593" s="29" t="s">
        <v>25</v>
      </c>
      <c r="K593" s="32" t="str">
        <f t="shared" si="115"/>
        <v/>
      </c>
      <c r="L593" s="32" t="str">
        <f t="shared" ref="L593" si="118">IF(F593="",IF(I593="","",-(I593*P593)),(F593-I593)*P593)</f>
        <v/>
      </c>
      <c r="M593" s="33" t="str">
        <f>IF(L593="","",L593*S593*44/12)</f>
        <v/>
      </c>
      <c r="N593" s="34"/>
      <c r="O593" s="35" t="str">
        <f>IF(P593=$X$58,"","○")</f>
        <v/>
      </c>
      <c r="P593" s="36">
        <v>40.200000000000003</v>
      </c>
      <c r="Q593" s="37" t="s">
        <v>26</v>
      </c>
      <c r="R593" s="38" t="str">
        <f>IF(S593=$Z$58,"","○")</f>
        <v/>
      </c>
      <c r="S593" s="90">
        <v>1.7899999999999999E-2</v>
      </c>
      <c r="T593" s="40" t="s">
        <v>30</v>
      </c>
    </row>
    <row r="594" spans="1:23" ht="15" customHeight="1">
      <c r="A594" s="265"/>
      <c r="B594" s="228" t="s">
        <v>91</v>
      </c>
      <c r="C594" s="308"/>
      <c r="D594" s="308"/>
      <c r="E594" s="229"/>
      <c r="F594" s="28"/>
      <c r="G594" s="29" t="s">
        <v>46</v>
      </c>
      <c r="H594" s="32" t="str">
        <f t="shared" si="111"/>
        <v/>
      </c>
      <c r="I594" s="28"/>
      <c r="J594" s="29" t="s">
        <v>46</v>
      </c>
      <c r="K594" s="32" t="str">
        <f t="shared" si="115"/>
        <v/>
      </c>
      <c r="L594" s="32" t="str">
        <f>IF(F594="",IF(I594="","",-(I594*P594)),(F594-I594)*P594)</f>
        <v/>
      </c>
      <c r="M594" s="33" t="str">
        <f t="shared" ref="M594" si="119">IF(L594="","",L594*S594*44/12)</f>
        <v/>
      </c>
      <c r="N594" s="34"/>
      <c r="O594" s="35" t="str">
        <f>IF(P594=$X$59,"","○")</f>
        <v/>
      </c>
      <c r="P594" s="36">
        <v>21.2</v>
      </c>
      <c r="Q594" s="37" t="s">
        <v>47</v>
      </c>
      <c r="R594" s="38"/>
      <c r="S594" s="88">
        <v>0</v>
      </c>
      <c r="T594" s="40" t="s">
        <v>30</v>
      </c>
    </row>
    <row r="595" spans="1:23" ht="15" customHeight="1">
      <c r="A595" s="265"/>
      <c r="B595" s="228" t="s">
        <v>92</v>
      </c>
      <c r="C595" s="308"/>
      <c r="D595" s="308"/>
      <c r="E595" s="229"/>
      <c r="F595" s="28"/>
      <c r="G595" s="29" t="s">
        <v>39</v>
      </c>
      <c r="H595" s="32" t="str">
        <f t="shared" si="111"/>
        <v/>
      </c>
      <c r="I595" s="28"/>
      <c r="J595" s="29" t="s">
        <v>39</v>
      </c>
      <c r="K595" s="32" t="str">
        <f t="shared" si="115"/>
        <v/>
      </c>
      <c r="L595" s="32" t="str">
        <f t="shared" ref="L595:L599" si="120">IF(F595="",IF(I595="","",-(I595*P595)),(F595-I595)*P595)</f>
        <v/>
      </c>
      <c r="M595" s="33" t="str">
        <f>IF(L595="","",L595*S595*44/12)</f>
        <v/>
      </c>
      <c r="N595" s="34"/>
      <c r="O595" s="35" t="str">
        <f>IF(P595=$X$60,"","○")</f>
        <v/>
      </c>
      <c r="P595" s="36">
        <v>17.100000000000001</v>
      </c>
      <c r="Q595" s="37" t="s">
        <v>40</v>
      </c>
      <c r="R595" s="38"/>
      <c r="S595" s="88">
        <v>0</v>
      </c>
      <c r="T595" s="40" t="s">
        <v>30</v>
      </c>
    </row>
    <row r="596" spans="1:23" ht="15" customHeight="1">
      <c r="A596" s="265"/>
      <c r="B596" s="228" t="s">
        <v>93</v>
      </c>
      <c r="C596" s="308"/>
      <c r="D596" s="308"/>
      <c r="E596" s="229"/>
      <c r="F596" s="28"/>
      <c r="G596" s="29" t="s">
        <v>39</v>
      </c>
      <c r="H596" s="32" t="str">
        <f t="shared" si="111"/>
        <v/>
      </c>
      <c r="I596" s="28"/>
      <c r="J596" s="29" t="s">
        <v>39</v>
      </c>
      <c r="K596" s="32" t="str">
        <f t="shared" si="115"/>
        <v/>
      </c>
      <c r="L596" s="32" t="str">
        <f t="shared" si="120"/>
        <v/>
      </c>
      <c r="M596" s="33" t="str">
        <f t="shared" ref="M596" si="121">IF(L596="","",L596*S596*44/12)</f>
        <v/>
      </c>
      <c r="N596" s="34"/>
      <c r="O596" s="35" t="str">
        <f>IF(P596=$X$61,"","○")</f>
        <v/>
      </c>
      <c r="P596" s="45">
        <v>142</v>
      </c>
      <c r="Q596" s="37" t="s">
        <v>40</v>
      </c>
      <c r="R596" s="38"/>
      <c r="S596" s="88">
        <v>0</v>
      </c>
      <c r="T596" s="40" t="s">
        <v>30</v>
      </c>
    </row>
    <row r="597" spans="1:23" ht="15" customHeight="1" thickBot="1">
      <c r="A597" s="265"/>
      <c r="B597" s="228" t="s">
        <v>94</v>
      </c>
      <c r="C597" s="308"/>
      <c r="D597" s="308"/>
      <c r="E597" s="229"/>
      <c r="F597" s="28"/>
      <c r="G597" s="29" t="s">
        <v>39</v>
      </c>
      <c r="H597" s="32" t="str">
        <f t="shared" si="111"/>
        <v/>
      </c>
      <c r="I597" s="28"/>
      <c r="J597" s="29" t="s">
        <v>39</v>
      </c>
      <c r="K597" s="32" t="str">
        <f t="shared" si="115"/>
        <v/>
      </c>
      <c r="L597" s="32" t="str">
        <f t="shared" si="120"/>
        <v/>
      </c>
      <c r="M597" s="33" t="str">
        <f>IF(L597="","",L597*S597*44/12)</f>
        <v/>
      </c>
      <c r="N597" s="34"/>
      <c r="O597" s="35" t="str">
        <f>IF(P597=$X$62,"","○")</f>
        <v/>
      </c>
      <c r="P597" s="52">
        <v>22.5</v>
      </c>
      <c r="Q597" s="91" t="s">
        <v>40</v>
      </c>
      <c r="R597" s="38"/>
      <c r="S597" s="92">
        <v>0</v>
      </c>
      <c r="T597" s="93" t="s">
        <v>30</v>
      </c>
    </row>
    <row r="598" spans="1:23" ht="15" customHeight="1">
      <c r="A598" s="265"/>
      <c r="B598" s="309" t="s">
        <v>95</v>
      </c>
      <c r="C598" s="310"/>
      <c r="D598" s="313"/>
      <c r="E598" s="314"/>
      <c r="F598" s="28"/>
      <c r="G598" s="58"/>
      <c r="H598" s="32" t="str">
        <f t="shared" si="111"/>
        <v/>
      </c>
      <c r="I598" s="28"/>
      <c r="J598" s="58"/>
      <c r="K598" s="32" t="str">
        <f t="shared" si="115"/>
        <v/>
      </c>
      <c r="L598" s="32" t="str">
        <f t="shared" si="120"/>
        <v/>
      </c>
      <c r="M598" s="33" t="str">
        <f t="shared" ref="M598:M599" si="122">IF(L598="","",L598*S598*44/12)</f>
        <v/>
      </c>
      <c r="N598" s="94"/>
      <c r="O598" s="95"/>
      <c r="P598" s="60"/>
      <c r="Q598" s="96"/>
      <c r="R598" s="62"/>
      <c r="S598" s="60"/>
      <c r="T598" s="96"/>
      <c r="W598" s="56"/>
    </row>
    <row r="599" spans="1:23" ht="15" customHeight="1" thickBot="1">
      <c r="A599" s="265"/>
      <c r="B599" s="311"/>
      <c r="C599" s="312"/>
      <c r="D599" s="313"/>
      <c r="E599" s="314"/>
      <c r="F599" s="28"/>
      <c r="G599" s="58"/>
      <c r="H599" s="32" t="str">
        <f t="shared" si="111"/>
        <v/>
      </c>
      <c r="I599" s="28"/>
      <c r="J599" s="58"/>
      <c r="K599" s="32" t="str">
        <f t="shared" si="115"/>
        <v/>
      </c>
      <c r="L599" s="32" t="str">
        <f t="shared" si="120"/>
        <v/>
      </c>
      <c r="M599" s="33" t="str">
        <f t="shared" si="122"/>
        <v/>
      </c>
      <c r="N599" s="94"/>
      <c r="O599" s="97"/>
      <c r="P599" s="67"/>
      <c r="Q599" s="98"/>
      <c r="R599" s="65"/>
      <c r="S599" s="67"/>
      <c r="T599" s="98"/>
      <c r="W599" s="56"/>
    </row>
    <row r="600" spans="1:23" ht="15" customHeight="1">
      <c r="A600" s="99"/>
      <c r="B600" s="303" t="s">
        <v>96</v>
      </c>
      <c r="C600" s="304"/>
      <c r="D600" s="304"/>
      <c r="E600" s="304"/>
      <c r="F600" s="304"/>
      <c r="G600" s="304"/>
      <c r="H600" s="304"/>
      <c r="I600" s="304"/>
      <c r="J600" s="304"/>
      <c r="K600" s="304"/>
      <c r="L600" s="305"/>
      <c r="M600" s="71" t="str">
        <f>IF(SUM(M581:M599)=0,"",SUM(M581:M599))</f>
        <v/>
      </c>
      <c r="N600" s="34"/>
      <c r="O600" s="16" t="s">
        <v>151</v>
      </c>
      <c r="P600" s="100"/>
      <c r="Q600" s="73"/>
      <c r="R600" s="65"/>
      <c r="S600" s="100"/>
      <c r="T600" s="73"/>
      <c r="W600" s="56"/>
    </row>
    <row r="601" spans="1:23">
      <c r="A601" s="251" t="s">
        <v>4</v>
      </c>
      <c r="B601" s="251"/>
      <c r="C601" s="251"/>
      <c r="D601" s="251"/>
      <c r="E601" s="251"/>
      <c r="F601" s="252" t="s">
        <v>5</v>
      </c>
      <c r="G601" s="253"/>
      <c r="H601" s="298"/>
      <c r="I601" s="252" t="s">
        <v>6</v>
      </c>
      <c r="J601" s="253"/>
      <c r="K601" s="298"/>
      <c r="L601" s="281" t="s">
        <v>69</v>
      </c>
      <c r="M601" s="279" t="s">
        <v>8</v>
      </c>
      <c r="N601" s="94"/>
      <c r="O601" s="16" t="s">
        <v>152</v>
      </c>
      <c r="P601" s="100"/>
      <c r="R601" s="65"/>
      <c r="S601" s="100"/>
      <c r="T601" s="73"/>
      <c r="W601" s="56"/>
    </row>
    <row r="602" spans="1:23">
      <c r="A602" s="251"/>
      <c r="B602" s="251"/>
      <c r="C602" s="251"/>
      <c r="D602" s="251"/>
      <c r="E602" s="251"/>
      <c r="F602" s="23" t="s">
        <v>12</v>
      </c>
      <c r="G602" s="281" t="s">
        <v>13</v>
      </c>
      <c r="H602" s="306"/>
      <c r="I602" s="26" t="s">
        <v>12</v>
      </c>
      <c r="J602" s="282" t="s">
        <v>13</v>
      </c>
      <c r="K602" s="306"/>
      <c r="L602" s="282"/>
      <c r="M602" s="280"/>
      <c r="N602" s="94"/>
      <c r="O602" s="97"/>
      <c r="P602" s="100"/>
      <c r="Q602" s="101"/>
      <c r="R602" s="65"/>
      <c r="S602" s="100"/>
      <c r="T602" s="73"/>
      <c r="W602" s="56"/>
    </row>
    <row r="603" spans="1:23">
      <c r="A603" s="251"/>
      <c r="B603" s="251"/>
      <c r="C603" s="251"/>
      <c r="D603" s="251"/>
      <c r="E603" s="251"/>
      <c r="F603" s="25" t="s">
        <v>16</v>
      </c>
      <c r="G603" s="299"/>
      <c r="H603" s="307"/>
      <c r="I603" s="102" t="s">
        <v>97</v>
      </c>
      <c r="J603" s="299"/>
      <c r="K603" s="307"/>
      <c r="L603" s="25" t="s">
        <v>98</v>
      </c>
      <c r="M603" s="26" t="s">
        <v>21</v>
      </c>
      <c r="N603" s="94"/>
      <c r="O603" s="77" t="s">
        <v>153</v>
      </c>
      <c r="P603" s="100"/>
      <c r="Q603" s="15"/>
      <c r="R603" s="83"/>
      <c r="S603" s="188"/>
      <c r="T603" s="85"/>
      <c r="W603" s="56"/>
    </row>
    <row r="604" spans="1:23" ht="17" thickBot="1">
      <c r="A604" s="281" t="s">
        <v>99</v>
      </c>
      <c r="B604" s="300" t="s">
        <v>100</v>
      </c>
      <c r="C604" s="284" t="s">
        <v>101</v>
      </c>
      <c r="D604" s="285"/>
      <c r="E604" s="286"/>
      <c r="F604" s="28"/>
      <c r="G604" s="29" t="s">
        <v>103</v>
      </c>
      <c r="H604" s="103"/>
      <c r="I604" s="28"/>
      <c r="J604" s="29" t="s">
        <v>103</v>
      </c>
      <c r="K604" s="104"/>
      <c r="L604" s="30" t="str">
        <f>IF(F604="",IF(I604="","",F604-I604),F604-I604)</f>
        <v/>
      </c>
      <c r="M604" s="71" t="str">
        <f t="shared" ref="M604" si="123">IF(L604="","",L604*S604)</f>
        <v/>
      </c>
      <c r="N604" s="34"/>
      <c r="O604" s="56"/>
      <c r="P604" s="70"/>
      <c r="Q604" s="105"/>
      <c r="R604" s="106" t="str">
        <f>IF(S604=$Z$69,"","○")</f>
        <v/>
      </c>
      <c r="S604" s="107">
        <v>6.54E-2</v>
      </c>
      <c r="T604" s="40" t="s">
        <v>104</v>
      </c>
    </row>
    <row r="605" spans="1:23" ht="17" thickTop="1">
      <c r="A605" s="282"/>
      <c r="B605" s="301"/>
      <c r="C605" s="222" t="s">
        <v>106</v>
      </c>
      <c r="D605" s="223"/>
      <c r="E605" s="224"/>
      <c r="F605" s="28"/>
      <c r="G605" s="29" t="s">
        <v>103</v>
      </c>
      <c r="H605" s="103"/>
      <c r="I605" s="28"/>
      <c r="J605" s="29" t="s">
        <v>103</v>
      </c>
      <c r="K605" s="104"/>
      <c r="L605" s="30" t="str">
        <f>IF(F605="",IF(I605="","",F605-I605),F605-I605)</f>
        <v/>
      </c>
      <c r="M605" s="71" t="str">
        <f>IF(L605="","",L605*S605)</f>
        <v/>
      </c>
      <c r="N605" s="34"/>
      <c r="O605" s="56"/>
      <c r="P605" s="70"/>
      <c r="Q605" s="105"/>
      <c r="R605" s="109"/>
      <c r="S605" s="110"/>
      <c r="T605" s="111" t="s">
        <v>104</v>
      </c>
    </row>
    <row r="606" spans="1:23">
      <c r="A606" s="282"/>
      <c r="B606" s="301"/>
      <c r="C606" s="284" t="s">
        <v>107</v>
      </c>
      <c r="D606" s="285"/>
      <c r="E606" s="286"/>
      <c r="F606" s="28"/>
      <c r="G606" s="29" t="s">
        <v>103</v>
      </c>
      <c r="H606" s="103"/>
      <c r="I606" s="28"/>
      <c r="J606" s="29" t="s">
        <v>103</v>
      </c>
      <c r="K606" s="104"/>
      <c r="L606" s="30" t="str">
        <f t="shared" ref="L606:L608" si="124">IF(F606="",IF(I606="","",F606-I606),F606-I606)</f>
        <v/>
      </c>
      <c r="M606" s="71" t="str">
        <f t="shared" ref="M606:M608" si="125">IF(L606="","",L606*S606)</f>
        <v/>
      </c>
      <c r="N606" s="34"/>
      <c r="O606" s="56"/>
      <c r="P606" s="70"/>
      <c r="Q606" s="105"/>
      <c r="R606" s="109"/>
      <c r="S606" s="113"/>
      <c r="T606" s="111" t="s">
        <v>104</v>
      </c>
    </row>
    <row r="607" spans="1:23">
      <c r="A607" s="282"/>
      <c r="B607" s="301"/>
      <c r="C607" s="284" t="s">
        <v>108</v>
      </c>
      <c r="D607" s="285"/>
      <c r="E607" s="286"/>
      <c r="F607" s="28"/>
      <c r="G607" s="29" t="s">
        <v>103</v>
      </c>
      <c r="H607" s="103"/>
      <c r="I607" s="28"/>
      <c r="J607" s="29" t="s">
        <v>103</v>
      </c>
      <c r="K607" s="104"/>
      <c r="L607" s="30" t="str">
        <f t="shared" si="124"/>
        <v/>
      </c>
      <c r="M607" s="71" t="str">
        <f t="shared" si="125"/>
        <v/>
      </c>
      <c r="N607" s="34"/>
      <c r="O607" s="56"/>
      <c r="P607" s="70"/>
      <c r="Q607" s="105"/>
      <c r="R607" s="109"/>
      <c r="S607" s="113"/>
      <c r="T607" s="111" t="s">
        <v>104</v>
      </c>
    </row>
    <row r="608" spans="1:23" ht="17" thickBot="1">
      <c r="A608" s="282"/>
      <c r="B608" s="302"/>
      <c r="C608" s="284" t="s">
        <v>109</v>
      </c>
      <c r="D608" s="286"/>
      <c r="E608" s="173"/>
      <c r="F608" s="28"/>
      <c r="G608" s="29" t="s">
        <v>103</v>
      </c>
      <c r="H608" s="103"/>
      <c r="I608" s="28"/>
      <c r="J608" s="29" t="s">
        <v>103</v>
      </c>
      <c r="K608" s="104"/>
      <c r="L608" s="30" t="str">
        <f t="shared" si="124"/>
        <v/>
      </c>
      <c r="M608" s="71" t="str">
        <f t="shared" si="125"/>
        <v/>
      </c>
      <c r="N608" s="34"/>
      <c r="O608" s="56"/>
      <c r="P608" s="70"/>
      <c r="Q608" s="105"/>
      <c r="R608" s="109"/>
      <c r="S608" s="115"/>
      <c r="T608" s="111" t="s">
        <v>104</v>
      </c>
    </row>
    <row r="609" spans="1:23" ht="17" thickTop="1">
      <c r="A609" s="282"/>
      <c r="B609" s="300" t="s">
        <v>110</v>
      </c>
      <c r="C609" s="284" t="s">
        <v>111</v>
      </c>
      <c r="D609" s="285"/>
      <c r="E609" s="286"/>
      <c r="F609" s="28"/>
      <c r="G609" s="29" t="s">
        <v>103</v>
      </c>
      <c r="H609" s="103"/>
      <c r="I609" s="28"/>
      <c r="J609" s="29" t="s">
        <v>103</v>
      </c>
      <c r="K609" s="104"/>
      <c r="L609" s="79"/>
      <c r="M609" s="116"/>
      <c r="N609" s="34"/>
      <c r="O609" s="56"/>
      <c r="P609" s="70"/>
      <c r="Q609" s="105"/>
      <c r="R609" s="53"/>
      <c r="S609" s="117">
        <v>0</v>
      </c>
      <c r="T609" s="111" t="s">
        <v>104</v>
      </c>
    </row>
    <row r="610" spans="1:23">
      <c r="A610" s="282"/>
      <c r="B610" s="301"/>
      <c r="C610" s="284" t="s">
        <v>112</v>
      </c>
      <c r="D610" s="285"/>
      <c r="E610" s="286"/>
      <c r="F610" s="28"/>
      <c r="G610" s="29" t="s">
        <v>103</v>
      </c>
      <c r="H610" s="103"/>
      <c r="I610" s="28"/>
      <c r="J610" s="29" t="s">
        <v>103</v>
      </c>
      <c r="K610" s="104"/>
      <c r="L610" s="79"/>
      <c r="M610" s="116"/>
      <c r="N610" s="34"/>
      <c r="O610" s="56"/>
      <c r="P610" s="70"/>
      <c r="Q610" s="105"/>
      <c r="R610" s="106"/>
      <c r="S610" s="119">
        <v>0</v>
      </c>
      <c r="T610" s="111" t="s">
        <v>104</v>
      </c>
    </row>
    <row r="611" spans="1:23">
      <c r="A611" s="282"/>
      <c r="B611" s="301"/>
      <c r="C611" s="284" t="s">
        <v>113</v>
      </c>
      <c r="D611" s="285"/>
      <c r="E611" s="286"/>
      <c r="F611" s="28"/>
      <c r="G611" s="29" t="s">
        <v>103</v>
      </c>
      <c r="H611" s="103"/>
      <c r="I611" s="28"/>
      <c r="J611" s="29" t="s">
        <v>103</v>
      </c>
      <c r="K611" s="104"/>
      <c r="L611" s="79"/>
      <c r="M611" s="116"/>
      <c r="N611" s="34"/>
      <c r="O611" s="56"/>
      <c r="P611" s="70"/>
      <c r="Q611" s="105"/>
      <c r="R611" s="106"/>
      <c r="S611" s="119">
        <v>0</v>
      </c>
      <c r="T611" s="111" t="s">
        <v>104</v>
      </c>
    </row>
    <row r="612" spans="1:23">
      <c r="A612" s="282"/>
      <c r="B612" s="301"/>
      <c r="C612" s="284" t="s">
        <v>114</v>
      </c>
      <c r="D612" s="285"/>
      <c r="E612" s="286"/>
      <c r="F612" s="28"/>
      <c r="G612" s="29" t="s">
        <v>103</v>
      </c>
      <c r="H612" s="103"/>
      <c r="I612" s="28"/>
      <c r="J612" s="29" t="s">
        <v>103</v>
      </c>
      <c r="K612" s="104"/>
      <c r="L612" s="79"/>
      <c r="M612" s="116"/>
      <c r="N612" s="34"/>
      <c r="O612" s="56"/>
      <c r="P612" s="70"/>
      <c r="Q612" s="105"/>
      <c r="R612" s="106"/>
      <c r="S612" s="119">
        <v>0</v>
      </c>
      <c r="T612" s="111" t="s">
        <v>104</v>
      </c>
    </row>
    <row r="613" spans="1:23">
      <c r="A613" s="282"/>
      <c r="B613" s="302"/>
      <c r="C613" s="284" t="s">
        <v>115</v>
      </c>
      <c r="D613" s="286"/>
      <c r="E613" s="173"/>
      <c r="F613" s="28"/>
      <c r="G613" s="29" t="s">
        <v>103</v>
      </c>
      <c r="H613" s="103"/>
      <c r="I613" s="28"/>
      <c r="J613" s="29" t="s">
        <v>103</v>
      </c>
      <c r="K613" s="104"/>
      <c r="L613" s="79"/>
      <c r="M613" s="116"/>
      <c r="N613" s="34"/>
      <c r="O613" s="56"/>
      <c r="P613" s="70"/>
      <c r="Q613" s="105"/>
      <c r="R613" s="106"/>
      <c r="S613" s="120"/>
      <c r="T613" s="111" t="s">
        <v>104</v>
      </c>
    </row>
    <row r="614" spans="1:23">
      <c r="A614" s="299"/>
      <c r="B614" s="251" t="s">
        <v>116</v>
      </c>
      <c r="C614" s="251"/>
      <c r="D614" s="251"/>
      <c r="E614" s="251"/>
      <c r="F614" s="251"/>
      <c r="G614" s="251"/>
      <c r="H614" s="251"/>
      <c r="I614" s="251"/>
      <c r="J614" s="251"/>
      <c r="K614" s="251"/>
      <c r="L614" s="251"/>
      <c r="M614" s="71" t="str">
        <f>IF(SUM(M604:M613)=0,"",SUM(M604:M613))</f>
        <v/>
      </c>
      <c r="N614" s="34"/>
      <c r="O614" s="56"/>
      <c r="P614" s="70"/>
      <c r="Q614" s="105"/>
      <c r="R614" s="65"/>
      <c r="S614" s="121"/>
      <c r="T614" s="122"/>
    </row>
    <row r="615" spans="1:23">
      <c r="A615" s="289" t="s">
        <v>4</v>
      </c>
      <c r="B615" s="290"/>
      <c r="C615" s="290"/>
      <c r="D615" s="290"/>
      <c r="E615" s="291"/>
      <c r="F615" s="252" t="s">
        <v>5</v>
      </c>
      <c r="G615" s="253"/>
      <c r="H615" s="298"/>
      <c r="I615" s="252" t="s">
        <v>6</v>
      </c>
      <c r="J615" s="253"/>
      <c r="K615" s="298"/>
      <c r="L615" s="281" t="s">
        <v>117</v>
      </c>
      <c r="M615" s="279" t="s">
        <v>8</v>
      </c>
      <c r="N615" s="34"/>
      <c r="O615" s="56"/>
      <c r="P615" s="70"/>
      <c r="Q615" s="105"/>
      <c r="R615" s="65"/>
      <c r="S615" s="121"/>
      <c r="T615" s="73"/>
    </row>
    <row r="616" spans="1:23">
      <c r="A616" s="292"/>
      <c r="B616" s="293"/>
      <c r="C616" s="293"/>
      <c r="D616" s="293"/>
      <c r="E616" s="294"/>
      <c r="F616" s="281" t="s">
        <v>12</v>
      </c>
      <c r="G616" s="251" t="s">
        <v>13</v>
      </c>
      <c r="H616" s="283"/>
      <c r="I616" s="281" t="s">
        <v>12</v>
      </c>
      <c r="J616" s="251" t="s">
        <v>13</v>
      </c>
      <c r="K616" s="283"/>
      <c r="L616" s="282"/>
      <c r="M616" s="280"/>
      <c r="N616" s="123"/>
      <c r="O616" s="56" t="s">
        <v>154</v>
      </c>
      <c r="P616" s="70"/>
      <c r="Q616" s="124"/>
      <c r="R616" s="124"/>
      <c r="S616" s="70"/>
      <c r="T616" s="73"/>
    </row>
    <row r="617" spans="1:23">
      <c r="A617" s="292"/>
      <c r="B617" s="293"/>
      <c r="C617" s="293"/>
      <c r="D617" s="293"/>
      <c r="E617" s="294"/>
      <c r="F617" s="282"/>
      <c r="G617" s="251"/>
      <c r="H617" s="283"/>
      <c r="I617" s="282"/>
      <c r="J617" s="251"/>
      <c r="K617" s="283"/>
      <c r="L617" s="282"/>
      <c r="M617" s="280"/>
      <c r="N617" s="123"/>
      <c r="O617" s="260" t="s">
        <v>119</v>
      </c>
      <c r="P617" s="261" t="s">
        <v>120</v>
      </c>
      <c r="Q617" s="261"/>
      <c r="R617" s="263" t="s">
        <v>11</v>
      </c>
      <c r="S617" s="263"/>
      <c r="T617" s="126" t="s">
        <v>121</v>
      </c>
      <c r="U617" s="126" t="s">
        <v>122</v>
      </c>
      <c r="V617" s="127"/>
      <c r="W617" s="128"/>
    </row>
    <row r="618" spans="1:23" ht="17" thickBot="1">
      <c r="A618" s="295"/>
      <c r="B618" s="296"/>
      <c r="C618" s="296"/>
      <c r="D618" s="296"/>
      <c r="E618" s="297"/>
      <c r="F618" s="25" t="s">
        <v>16</v>
      </c>
      <c r="G618" s="251"/>
      <c r="H618" s="283"/>
      <c r="I618" s="102" t="s">
        <v>18</v>
      </c>
      <c r="J618" s="251"/>
      <c r="K618" s="283"/>
      <c r="L618" s="25" t="s">
        <v>123</v>
      </c>
      <c r="M618" s="26" t="s">
        <v>21</v>
      </c>
      <c r="N618" s="22"/>
      <c r="O618" s="260"/>
      <c r="P618" s="262"/>
      <c r="Q618" s="262"/>
      <c r="R618" s="262" t="s">
        <v>124</v>
      </c>
      <c r="S618" s="262"/>
      <c r="T618" s="129" t="s">
        <v>125</v>
      </c>
      <c r="U618" s="130" t="s">
        <v>126</v>
      </c>
      <c r="V618" s="127"/>
      <c r="W618" s="128"/>
    </row>
    <row r="619" spans="1:23" ht="18" customHeight="1" thickTop="1">
      <c r="A619" s="264" t="s">
        <v>127</v>
      </c>
      <c r="B619" s="267" t="s">
        <v>118</v>
      </c>
      <c r="C619" s="268"/>
      <c r="D619" s="268"/>
      <c r="E619" s="269"/>
      <c r="F619" s="276" t="str">
        <f>T623</f>
        <v/>
      </c>
      <c r="G619" s="204" t="s">
        <v>128</v>
      </c>
      <c r="H619" s="207"/>
      <c r="I619" s="207"/>
      <c r="J619" s="204" t="s">
        <v>128</v>
      </c>
      <c r="K619" s="207"/>
      <c r="L619" s="210" t="str">
        <f>IF(F619="","",F619)</f>
        <v/>
      </c>
      <c r="M619" s="213" t="str">
        <f>IF(U623=0,"",U623)</f>
        <v/>
      </c>
      <c r="N619" s="34"/>
      <c r="O619" s="131">
        <v>1</v>
      </c>
      <c r="P619" s="216"/>
      <c r="Q619" s="217"/>
      <c r="R619" s="218"/>
      <c r="S619" s="218"/>
      <c r="T619" s="132"/>
      <c r="U619" s="133" t="str">
        <f>IF($R619="","",$R619*10^3*T619)</f>
        <v/>
      </c>
      <c r="V619" s="134"/>
      <c r="W619" s="135"/>
    </row>
    <row r="620" spans="1:23" ht="17.5">
      <c r="A620" s="265"/>
      <c r="B620" s="270"/>
      <c r="C620" s="271"/>
      <c r="D620" s="271"/>
      <c r="E620" s="272"/>
      <c r="F620" s="277"/>
      <c r="G620" s="205"/>
      <c r="H620" s="208"/>
      <c r="I620" s="208"/>
      <c r="J620" s="205"/>
      <c r="K620" s="208"/>
      <c r="L620" s="211"/>
      <c r="M620" s="214"/>
      <c r="N620" s="34"/>
      <c r="O620" s="131">
        <v>2</v>
      </c>
      <c r="P620" s="219"/>
      <c r="Q620" s="220"/>
      <c r="R620" s="221"/>
      <c r="S620" s="221"/>
      <c r="T620" s="138"/>
      <c r="U620" s="133" t="str">
        <f>IF($R620="","",$R620*10^3*T620)</f>
        <v/>
      </c>
      <c r="V620" s="134"/>
      <c r="W620" s="135"/>
    </row>
    <row r="621" spans="1:23" ht="17.5">
      <c r="A621" s="265"/>
      <c r="B621" s="270"/>
      <c r="C621" s="271"/>
      <c r="D621" s="271"/>
      <c r="E621" s="272"/>
      <c r="F621" s="277"/>
      <c r="G621" s="205"/>
      <c r="H621" s="208"/>
      <c r="I621" s="208"/>
      <c r="J621" s="205"/>
      <c r="K621" s="208"/>
      <c r="L621" s="211"/>
      <c r="M621" s="214"/>
      <c r="N621" s="34"/>
      <c r="O621" s="131">
        <v>3</v>
      </c>
      <c r="P621" s="219"/>
      <c r="Q621" s="220"/>
      <c r="R621" s="221"/>
      <c r="S621" s="221"/>
      <c r="T621" s="138"/>
      <c r="U621" s="133" t="str">
        <f>IF($R621="","",$R621*10^3*T621)</f>
        <v/>
      </c>
      <c r="V621" s="134"/>
      <c r="W621" s="135"/>
    </row>
    <row r="622" spans="1:23" ht="18" thickBot="1">
      <c r="A622" s="265"/>
      <c r="B622" s="270"/>
      <c r="C622" s="271"/>
      <c r="D622" s="271"/>
      <c r="E622" s="272"/>
      <c r="F622" s="277"/>
      <c r="G622" s="205"/>
      <c r="H622" s="208"/>
      <c r="I622" s="208"/>
      <c r="J622" s="205"/>
      <c r="K622" s="208"/>
      <c r="L622" s="211"/>
      <c r="M622" s="214"/>
      <c r="N622" s="34"/>
      <c r="O622" s="131">
        <v>4</v>
      </c>
      <c r="P622" s="232"/>
      <c r="Q622" s="233"/>
      <c r="R622" s="234"/>
      <c r="S622" s="234"/>
      <c r="T622" s="139"/>
      <c r="U622" s="140" t="str">
        <f>IF($R622="","",$R622*10^3*T622)</f>
        <v/>
      </c>
      <c r="V622" s="134"/>
      <c r="W622" s="135"/>
    </row>
    <row r="623" spans="1:23" ht="17" thickTop="1">
      <c r="A623" s="265"/>
      <c r="B623" s="270"/>
      <c r="C623" s="271"/>
      <c r="D623" s="271"/>
      <c r="E623" s="272"/>
      <c r="F623" s="277"/>
      <c r="G623" s="205"/>
      <c r="H623" s="208"/>
      <c r="I623" s="208"/>
      <c r="J623" s="205"/>
      <c r="K623" s="208"/>
      <c r="L623" s="211"/>
      <c r="M623" s="214"/>
      <c r="N623" s="34"/>
      <c r="O623" s="141"/>
      <c r="P623" s="235" t="s">
        <v>129</v>
      </c>
      <c r="Q623" s="235"/>
      <c r="R623" s="236"/>
      <c r="S623" s="237"/>
      <c r="T623" s="142" t="str">
        <f>IF(T619="","",SUM(T619:T622))</f>
        <v/>
      </c>
      <c r="U623" s="143" t="str">
        <f>IF(U619="","",SUM(U619:U622))</f>
        <v/>
      </c>
      <c r="V623" s="134"/>
      <c r="W623" s="135"/>
    </row>
    <row r="624" spans="1:23">
      <c r="A624" s="265"/>
      <c r="B624" s="270"/>
      <c r="C624" s="271"/>
      <c r="D624" s="271"/>
      <c r="E624" s="272"/>
      <c r="F624" s="277"/>
      <c r="G624" s="205"/>
      <c r="H624" s="208"/>
      <c r="I624" s="208"/>
      <c r="J624" s="205"/>
      <c r="K624" s="208"/>
      <c r="L624" s="211"/>
      <c r="M624" s="214"/>
      <c r="N624" s="34"/>
      <c r="O624" s="238" t="s">
        <v>155</v>
      </c>
      <c r="P624" s="238"/>
      <c r="Q624" s="239"/>
      <c r="R624" s="242" t="s">
        <v>131</v>
      </c>
      <c r="S624" s="243"/>
      <c r="T624" s="144"/>
      <c r="U624" s="145"/>
      <c r="V624" s="135"/>
      <c r="W624" s="135"/>
    </row>
    <row r="625" spans="1:23" ht="17" thickBot="1">
      <c r="A625" s="265"/>
      <c r="B625" s="273"/>
      <c r="C625" s="274"/>
      <c r="D625" s="274"/>
      <c r="E625" s="275"/>
      <c r="F625" s="278"/>
      <c r="G625" s="206"/>
      <c r="H625" s="209"/>
      <c r="I625" s="209"/>
      <c r="J625" s="206"/>
      <c r="K625" s="209"/>
      <c r="L625" s="212"/>
      <c r="M625" s="215"/>
      <c r="N625" s="34"/>
      <c r="O625" s="240"/>
      <c r="P625" s="240"/>
      <c r="Q625" s="241"/>
      <c r="R625" s="202" t="s">
        <v>132</v>
      </c>
      <c r="S625" s="203"/>
      <c r="T625" s="146"/>
      <c r="U625" s="147"/>
      <c r="V625" s="135"/>
      <c r="W625" s="135"/>
    </row>
    <row r="626" spans="1:23" ht="21.5" customHeight="1" thickTop="1">
      <c r="A626" s="265"/>
      <c r="B626" s="255" t="s">
        <v>133</v>
      </c>
      <c r="C626" s="284" t="s">
        <v>134</v>
      </c>
      <c r="D626" s="285"/>
      <c r="E626" s="286"/>
      <c r="F626" s="148"/>
      <c r="G626" s="149" t="s">
        <v>128</v>
      </c>
      <c r="H626" s="150"/>
      <c r="I626" s="151"/>
      <c r="J626" s="149" t="s">
        <v>128</v>
      </c>
      <c r="K626" s="150"/>
      <c r="L626" s="152" t="str">
        <f>IF(F626="","",F626)</f>
        <v/>
      </c>
      <c r="M626" s="153" t="str">
        <f t="shared" ref="M626:M629" si="126">IF($L626="","",$L626*$R626*10^3)</f>
        <v/>
      </c>
      <c r="N626" s="34"/>
      <c r="O626" s="189" t="s">
        <v>156</v>
      </c>
      <c r="P626" s="190"/>
      <c r="Q626" s="191"/>
      <c r="R626" s="287"/>
      <c r="S626" s="288"/>
      <c r="T626" s="154"/>
      <c r="U626" s="147"/>
      <c r="V626" s="135"/>
      <c r="W626" s="135"/>
    </row>
    <row r="627" spans="1:23" ht="21.5" customHeight="1">
      <c r="A627" s="265"/>
      <c r="B627" s="256"/>
      <c r="C627" s="222" t="s">
        <v>135</v>
      </c>
      <c r="D627" s="223"/>
      <c r="E627" s="224"/>
      <c r="F627" s="148"/>
      <c r="G627" s="155" t="s">
        <v>128</v>
      </c>
      <c r="H627" s="156"/>
      <c r="I627" s="157"/>
      <c r="J627" s="155" t="s">
        <v>128</v>
      </c>
      <c r="K627" s="156"/>
      <c r="L627" s="158" t="str">
        <f>IF(F627="","",F627)</f>
        <v/>
      </c>
      <c r="M627" s="159" t="str">
        <f t="shared" si="126"/>
        <v/>
      </c>
      <c r="N627" s="34"/>
      <c r="O627" s="189" t="s">
        <v>157</v>
      </c>
      <c r="P627" s="190"/>
      <c r="Q627" s="191"/>
      <c r="R627" s="225"/>
      <c r="S627" s="226"/>
      <c r="T627" s="154"/>
      <c r="U627" s="147"/>
      <c r="V627" s="135"/>
      <c r="W627" s="135"/>
    </row>
    <row r="628" spans="1:23" ht="26" customHeight="1">
      <c r="A628" s="265"/>
      <c r="B628" s="256"/>
      <c r="C628" s="227" t="s">
        <v>137</v>
      </c>
      <c r="D628" s="227"/>
      <c r="E628" s="227"/>
      <c r="F628" s="28"/>
      <c r="G628" s="29" t="s">
        <v>128</v>
      </c>
      <c r="H628" s="103"/>
      <c r="I628" s="160"/>
      <c r="J628" s="29" t="s">
        <v>128</v>
      </c>
      <c r="K628" s="104"/>
      <c r="L628" s="30" t="str">
        <f>IF(F628="","",F628)</f>
        <v/>
      </c>
      <c r="M628" s="161" t="str">
        <f t="shared" si="126"/>
        <v/>
      </c>
      <c r="N628" s="34"/>
      <c r="O628" s="189" t="s">
        <v>158</v>
      </c>
      <c r="P628" s="192"/>
      <c r="Q628" s="193"/>
      <c r="R628" s="225"/>
      <c r="S628" s="226"/>
      <c r="T628" s="154"/>
      <c r="U628" s="135"/>
      <c r="V628" s="135"/>
      <c r="W628" s="135"/>
    </row>
    <row r="629" spans="1:23" ht="21.5" customHeight="1" thickBot="1">
      <c r="A629" s="265"/>
      <c r="B629" s="257"/>
      <c r="C629" s="228" t="s">
        <v>115</v>
      </c>
      <c r="D629" s="229"/>
      <c r="E629" s="162"/>
      <c r="F629" s="28"/>
      <c r="G629" s="29" t="s">
        <v>128</v>
      </c>
      <c r="H629" s="103"/>
      <c r="I629" s="160"/>
      <c r="J629" s="29" t="s">
        <v>128</v>
      </c>
      <c r="K629" s="104"/>
      <c r="L629" s="30" t="str">
        <f>IF(F629="","",F629)</f>
        <v/>
      </c>
      <c r="M629" s="161" t="str">
        <f t="shared" si="126"/>
        <v/>
      </c>
      <c r="N629" s="34"/>
      <c r="O629" s="189" t="s">
        <v>159</v>
      </c>
      <c r="P629" s="190"/>
      <c r="Q629" s="194"/>
      <c r="R629" s="230"/>
      <c r="S629" s="231"/>
      <c r="T629" s="154"/>
      <c r="U629" s="56"/>
      <c r="V629" s="135"/>
      <c r="W629" s="135"/>
    </row>
    <row r="630" spans="1:23" ht="21.5" customHeight="1" thickTop="1">
      <c r="A630" s="265"/>
      <c r="B630" s="255" t="s">
        <v>139</v>
      </c>
      <c r="C630" s="199" t="s">
        <v>140</v>
      </c>
      <c r="D630" s="199"/>
      <c r="E630" s="199"/>
      <c r="F630" s="31"/>
      <c r="G630" s="29" t="s">
        <v>128</v>
      </c>
      <c r="H630" s="103"/>
      <c r="I630" s="31"/>
      <c r="J630" s="29" t="s">
        <v>128</v>
      </c>
      <c r="K630" s="104"/>
      <c r="L630" s="163"/>
      <c r="M630" s="164"/>
      <c r="N630" s="34"/>
      <c r="O630" s="165" t="s">
        <v>140</v>
      </c>
      <c r="P630" s="166"/>
      <c r="Q630" s="167"/>
      <c r="R630" s="258">
        <v>0</v>
      </c>
      <c r="S630" s="259"/>
      <c r="T630" s="73"/>
      <c r="U630" s="56"/>
      <c r="V630" s="198"/>
      <c r="W630" s="198"/>
    </row>
    <row r="631" spans="1:23" ht="21.5" customHeight="1">
      <c r="A631" s="265"/>
      <c r="B631" s="256"/>
      <c r="C631" s="199" t="s">
        <v>141</v>
      </c>
      <c r="D631" s="199"/>
      <c r="E631" s="199"/>
      <c r="F631" s="31"/>
      <c r="G631" s="29" t="s">
        <v>128</v>
      </c>
      <c r="H631" s="103"/>
      <c r="I631" s="31"/>
      <c r="J631" s="29" t="s">
        <v>128</v>
      </c>
      <c r="K631" s="104"/>
      <c r="L631" s="163"/>
      <c r="M631" s="164"/>
      <c r="N631" s="34"/>
      <c r="O631" s="165" t="s">
        <v>141</v>
      </c>
      <c r="P631" s="166"/>
      <c r="Q631" s="167"/>
      <c r="R631" s="200">
        <v>0</v>
      </c>
      <c r="S631" s="201"/>
      <c r="T631" s="73"/>
      <c r="U631" s="56"/>
      <c r="V631" s="135"/>
      <c r="W631" s="135"/>
    </row>
    <row r="632" spans="1:23" ht="21.5" customHeight="1">
      <c r="A632" s="265"/>
      <c r="B632" s="256"/>
      <c r="C632" s="199" t="s">
        <v>111</v>
      </c>
      <c r="D632" s="199"/>
      <c r="E632" s="199"/>
      <c r="F632" s="31"/>
      <c r="G632" s="29" t="s">
        <v>128</v>
      </c>
      <c r="H632" s="103"/>
      <c r="I632" s="31"/>
      <c r="J632" s="29" t="s">
        <v>128</v>
      </c>
      <c r="K632" s="104"/>
      <c r="L632" s="163"/>
      <c r="M632" s="164"/>
      <c r="N632" s="34"/>
      <c r="O632" s="165" t="s">
        <v>111</v>
      </c>
      <c r="P632" s="166"/>
      <c r="Q632" s="167"/>
      <c r="R632" s="200">
        <v>0</v>
      </c>
      <c r="S632" s="201"/>
      <c r="T632" s="73"/>
      <c r="U632" s="56"/>
      <c r="V632" s="135"/>
      <c r="W632" s="135"/>
    </row>
    <row r="633" spans="1:23" ht="21.5" customHeight="1">
      <c r="A633" s="265"/>
      <c r="B633" s="256"/>
      <c r="C633" s="199" t="s">
        <v>142</v>
      </c>
      <c r="D633" s="199"/>
      <c r="E633" s="199"/>
      <c r="F633" s="31"/>
      <c r="G633" s="29" t="s">
        <v>128</v>
      </c>
      <c r="H633" s="103"/>
      <c r="I633" s="31"/>
      <c r="J633" s="29" t="s">
        <v>128</v>
      </c>
      <c r="K633" s="104"/>
      <c r="L633" s="163"/>
      <c r="M633" s="164"/>
      <c r="N633" s="34"/>
      <c r="O633" s="165" t="s">
        <v>142</v>
      </c>
      <c r="P633" s="166"/>
      <c r="Q633" s="167"/>
      <c r="R633" s="200">
        <v>0</v>
      </c>
      <c r="S633" s="201"/>
      <c r="T633" s="73"/>
      <c r="U633" s="56"/>
      <c r="V633" s="56"/>
    </row>
    <row r="634" spans="1:23" ht="21.5" customHeight="1">
      <c r="A634" s="265"/>
      <c r="B634" s="256"/>
      <c r="C634" s="246" t="s">
        <v>143</v>
      </c>
      <c r="D634" s="246"/>
      <c r="E634" s="246"/>
      <c r="F634" s="31"/>
      <c r="G634" s="155" t="s">
        <v>128</v>
      </c>
      <c r="H634" s="168"/>
      <c r="I634" s="31"/>
      <c r="J634" s="155" t="s">
        <v>128</v>
      </c>
      <c r="K634" s="169"/>
      <c r="L634" s="163"/>
      <c r="M634" s="164"/>
      <c r="N634" s="34"/>
      <c r="O634" s="170" t="s">
        <v>144</v>
      </c>
      <c r="P634" s="171"/>
      <c r="Q634" s="172"/>
      <c r="R634" s="247"/>
      <c r="S634" s="248"/>
      <c r="T634" s="73"/>
      <c r="U634" s="56"/>
    </row>
    <row r="635" spans="1:23" ht="21.5" customHeight="1">
      <c r="A635" s="265"/>
      <c r="B635" s="257"/>
      <c r="C635" s="249" t="s">
        <v>115</v>
      </c>
      <c r="D635" s="250"/>
      <c r="E635" s="173"/>
      <c r="F635" s="31"/>
      <c r="G635" s="155" t="s">
        <v>128</v>
      </c>
      <c r="H635" s="168"/>
      <c r="I635" s="31"/>
      <c r="J635" s="155" t="s">
        <v>128</v>
      </c>
      <c r="K635" s="169"/>
      <c r="L635" s="163"/>
      <c r="M635" s="164"/>
      <c r="N635" s="34"/>
      <c r="O635" s="170" t="s">
        <v>145</v>
      </c>
      <c r="P635" s="171"/>
      <c r="Q635" s="172"/>
      <c r="R635" s="247"/>
      <c r="S635" s="248"/>
      <c r="T635" s="73"/>
      <c r="U635" s="56"/>
    </row>
    <row r="636" spans="1:23" ht="17" thickBot="1">
      <c r="A636" s="266"/>
      <c r="B636" s="251" t="s">
        <v>146</v>
      </c>
      <c r="C636" s="251"/>
      <c r="D636" s="251"/>
      <c r="E636" s="251"/>
      <c r="F636" s="251"/>
      <c r="G636" s="251"/>
      <c r="H636" s="251"/>
      <c r="I636" s="251"/>
      <c r="J636" s="251"/>
      <c r="K636" s="251"/>
      <c r="L636" s="251"/>
      <c r="M636" s="174" t="str">
        <f>IF(SUM(M619:M635)=0,"",SUM(M619:M635))</f>
        <v/>
      </c>
      <c r="N636" s="10"/>
      <c r="O636" s="175"/>
      <c r="P636" s="176"/>
      <c r="Q636" s="77"/>
      <c r="R636" s="177"/>
      <c r="S636" s="178"/>
      <c r="T636" s="128"/>
      <c r="U636" s="56"/>
    </row>
    <row r="637" spans="1:23" ht="17" thickBot="1">
      <c r="A637" s="252" t="s">
        <v>147</v>
      </c>
      <c r="B637" s="253"/>
      <c r="C637" s="253"/>
      <c r="D637" s="253"/>
      <c r="E637" s="253"/>
      <c r="F637" s="253"/>
      <c r="G637" s="253"/>
      <c r="H637" s="253"/>
      <c r="I637" s="253"/>
      <c r="J637" s="253"/>
      <c r="K637" s="253"/>
      <c r="L637" s="254"/>
      <c r="M637" s="179" t="str">
        <f>IF(SUM(M572,M577,M600,M614,M636)=0,"",SUM(M572,M577,M600,M614,M636))</f>
        <v/>
      </c>
      <c r="N637" s="10"/>
      <c r="O637" s="77" t="s">
        <v>160</v>
      </c>
      <c r="P637" s="97"/>
      <c r="Q637" s="15"/>
      <c r="S637" s="180"/>
      <c r="T637" s="22"/>
      <c r="U637" s="56"/>
    </row>
    <row r="638" spans="1:23">
      <c r="A638" s="181"/>
      <c r="B638" s="182"/>
      <c r="C638" s="183"/>
      <c r="D638" s="183"/>
      <c r="E638" s="183"/>
      <c r="F638" s="183"/>
      <c r="G638" s="181"/>
      <c r="H638" s="181"/>
      <c r="I638" s="181"/>
      <c r="J638" s="181"/>
      <c r="K638" s="181"/>
      <c r="L638" s="181"/>
      <c r="M638" s="184"/>
      <c r="N638" s="10"/>
      <c r="O638" s="101" t="s">
        <v>161</v>
      </c>
      <c r="Q638" s="15"/>
    </row>
    <row r="639" spans="1:23">
      <c r="A639" s="185"/>
      <c r="B639" s="244" t="s">
        <v>148</v>
      </c>
      <c r="C639" s="244"/>
      <c r="D639" s="244"/>
      <c r="E639" s="244"/>
      <c r="F639" s="244"/>
      <c r="G639" s="244" t="str">
        <f>IF(P619="","",""&amp;$P619&amp;" "&amp;$R619&amp;"　"&amp;$P620&amp;" "&amp;$R620&amp;"　"&amp;$P621&amp;" "&amp;$R621&amp;"　"&amp;$P622&amp;" "&amp;$R622&amp;"")</f>
        <v/>
      </c>
      <c r="H639" s="244"/>
      <c r="I639" s="244"/>
      <c r="J639" s="244"/>
      <c r="K639" s="244"/>
      <c r="L639" s="244"/>
      <c r="M639" s="244"/>
      <c r="N639" s="10"/>
      <c r="O639" s="77" t="s">
        <v>162</v>
      </c>
      <c r="Q639" s="15"/>
    </row>
    <row r="640" spans="1:23">
      <c r="A640" s="186"/>
      <c r="B640" s="245"/>
      <c r="C640" s="245"/>
      <c r="D640" s="245"/>
      <c r="E640" s="245"/>
      <c r="F640" s="245"/>
      <c r="G640" s="245"/>
      <c r="H640" s="245"/>
      <c r="I640" s="245"/>
      <c r="J640" s="245"/>
      <c r="K640" s="245"/>
      <c r="L640" s="245"/>
      <c r="M640" s="245"/>
    </row>
    <row r="641" spans="1:14">
      <c r="A641" s="186"/>
      <c r="B641" s="245"/>
      <c r="C641" s="245"/>
      <c r="D641" s="245"/>
      <c r="E641" s="245"/>
      <c r="F641" s="245"/>
      <c r="G641" s="245"/>
      <c r="H641" s="245"/>
      <c r="I641" s="245"/>
      <c r="J641" s="245"/>
      <c r="K641" s="245"/>
      <c r="L641" s="245"/>
      <c r="M641" s="245"/>
    </row>
    <row r="642" spans="1:14" ht="9" customHeight="1" thickBot="1">
      <c r="A642" s="186"/>
      <c r="B642" s="187"/>
      <c r="C642" s="187"/>
      <c r="D642" s="187"/>
      <c r="E642" s="187"/>
      <c r="F642" s="187"/>
      <c r="G642" s="187"/>
      <c r="H642" s="187"/>
      <c r="I642" s="187"/>
      <c r="J642" s="187"/>
      <c r="K642" s="187"/>
      <c r="L642" s="187"/>
      <c r="M642" s="187"/>
    </row>
    <row r="643" spans="1:14" ht="17" thickBot="1">
      <c r="K643" s="195" t="s">
        <v>163</v>
      </c>
      <c r="L643" s="195" t="s">
        <v>129</v>
      </c>
      <c r="M643" s="196" t="str">
        <f>IF(SUM(M102,M209,M316,M423,M530,M637)=0,"",SUM(M102,M209,M316,M423,M530,M637))</f>
        <v/>
      </c>
      <c r="N643" s="3" t="s">
        <v>164</v>
      </c>
    </row>
  </sheetData>
  <sheetProtection algorithmName="SHA-512" hashValue="MT0nNG/VYOmOaAEj1yVfsKYkMhGQQQYdEjSbF3y/m1GAFQ58NzoJSKAxJ5yxRRs+I85n4DQnhbH3NS39lR6zNg==" saltValue="68fuwQexWeNcGp39E2Loyw==" spinCount="100000" sheet="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29:E29"/>
    <mergeCell ref="B30:E30"/>
    <mergeCell ref="B31:E31"/>
    <mergeCell ref="B32:E32"/>
    <mergeCell ref="B33:E33"/>
    <mergeCell ref="B34:E34"/>
    <mergeCell ref="P43:Q43"/>
    <mergeCell ref="R43:R45"/>
    <mergeCell ref="S43:T43"/>
    <mergeCell ref="X43:Y43"/>
    <mergeCell ref="Z43:AA43"/>
    <mergeCell ref="G44:G45"/>
    <mergeCell ref="J44:J45"/>
    <mergeCell ref="Q44:Q45"/>
    <mergeCell ref="S44:S45"/>
    <mergeCell ref="T44:T45"/>
    <mergeCell ref="B41:E41"/>
    <mergeCell ref="U41:V41"/>
    <mergeCell ref="B42:L42"/>
    <mergeCell ref="A43:A64"/>
    <mergeCell ref="B43:E45"/>
    <mergeCell ref="F43:H43"/>
    <mergeCell ref="I43:K43"/>
    <mergeCell ref="L43:L44"/>
    <mergeCell ref="M43:M44"/>
    <mergeCell ref="O43:O45"/>
    <mergeCell ref="B55:E55"/>
    <mergeCell ref="B56:E56"/>
    <mergeCell ref="B57:E57"/>
    <mergeCell ref="B58:E58"/>
    <mergeCell ref="B59:E59"/>
    <mergeCell ref="B60:E60"/>
    <mergeCell ref="B49:E49"/>
    <mergeCell ref="B50:E50"/>
    <mergeCell ref="B51:E51"/>
    <mergeCell ref="B52:E52"/>
    <mergeCell ref="B53:E53"/>
    <mergeCell ref="B54:E54"/>
    <mergeCell ref="Y44:Y45"/>
    <mergeCell ref="Z44:Z45"/>
    <mergeCell ref="AA44:AA45"/>
    <mergeCell ref="B46:E46"/>
    <mergeCell ref="B47:E47"/>
    <mergeCell ref="B48:E48"/>
    <mergeCell ref="S66:T66"/>
    <mergeCell ref="G67:G68"/>
    <mergeCell ref="H67:H68"/>
    <mergeCell ref="J67:J68"/>
    <mergeCell ref="K67:K68"/>
    <mergeCell ref="S67:S68"/>
    <mergeCell ref="T67:T68"/>
    <mergeCell ref="A66:E68"/>
    <mergeCell ref="F66:H66"/>
    <mergeCell ref="I66:K66"/>
    <mergeCell ref="L66:L67"/>
    <mergeCell ref="M66:M67"/>
    <mergeCell ref="R66:R68"/>
    <mergeCell ref="B61:E61"/>
    <mergeCell ref="B62:E62"/>
    <mergeCell ref="B63:C64"/>
    <mergeCell ref="D63:E63"/>
    <mergeCell ref="D64:E64"/>
    <mergeCell ref="B65:L65"/>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4:D94"/>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O94:Q94"/>
    <mergeCell ref="R94:S94"/>
    <mergeCell ref="B95:B100"/>
    <mergeCell ref="C95:E95"/>
    <mergeCell ref="R95:S95"/>
    <mergeCell ref="V95:W95"/>
    <mergeCell ref="C96:E96"/>
    <mergeCell ref="R96:S96"/>
    <mergeCell ref="C97:E97"/>
    <mergeCell ref="R97:S97"/>
    <mergeCell ref="O91:Q91"/>
    <mergeCell ref="R91:S91"/>
    <mergeCell ref="C92:E92"/>
    <mergeCell ref="O92:Q92"/>
    <mergeCell ref="R92:S92"/>
    <mergeCell ref="C93:E93"/>
    <mergeCell ref="O93:Q93"/>
    <mergeCell ref="R93:S93"/>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6:E206"/>
    <mergeCell ref="R206:S206"/>
    <mergeCell ref="C207:D207"/>
    <mergeCell ref="R207:S207"/>
    <mergeCell ref="B208:L208"/>
    <mergeCell ref="A209:L209"/>
    <mergeCell ref="B202:B207"/>
    <mergeCell ref="C202:E202"/>
    <mergeCell ref="R202:S202"/>
    <mergeCell ref="V202:W202"/>
    <mergeCell ref="C203:E203"/>
    <mergeCell ref="R203:S203"/>
    <mergeCell ref="C204:E204"/>
    <mergeCell ref="R204:S204"/>
    <mergeCell ref="C205:E205"/>
    <mergeCell ref="R205:S205"/>
    <mergeCell ref="B198:B201"/>
    <mergeCell ref="C198:E198"/>
    <mergeCell ref="R198:S198"/>
    <mergeCell ref="C199:E199"/>
    <mergeCell ref="R199:S199"/>
    <mergeCell ref="C200:E200"/>
    <mergeCell ref="R200:S200"/>
    <mergeCell ref="C201:D201"/>
    <mergeCell ref="R201:S201"/>
    <mergeCell ref="B229:E229"/>
    <mergeCell ref="B230:E230"/>
    <mergeCell ref="O219:O221"/>
    <mergeCell ref="P219:Q219"/>
    <mergeCell ref="R219:R221"/>
    <mergeCell ref="S219:T219"/>
    <mergeCell ref="G220:G221"/>
    <mergeCell ref="J220:J221"/>
    <mergeCell ref="Q220:Q221"/>
    <mergeCell ref="S220:S221"/>
    <mergeCell ref="T220:T221"/>
    <mergeCell ref="B211:F211"/>
    <mergeCell ref="G211:M211"/>
    <mergeCell ref="B212:M213"/>
    <mergeCell ref="G217:L217"/>
    <mergeCell ref="A219:E221"/>
    <mergeCell ref="F219:H219"/>
    <mergeCell ref="I219:K219"/>
    <mergeCell ref="L219:L220"/>
    <mergeCell ref="M219:M220"/>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3:E313"/>
    <mergeCell ref="R313:S313"/>
    <mergeCell ref="C314:D314"/>
    <mergeCell ref="R314:S314"/>
    <mergeCell ref="B315:L315"/>
    <mergeCell ref="A316:L316"/>
    <mergeCell ref="B309:B314"/>
    <mergeCell ref="C309:E309"/>
    <mergeCell ref="R309:S309"/>
    <mergeCell ref="V309:W309"/>
    <mergeCell ref="C310:E310"/>
    <mergeCell ref="R310:S310"/>
    <mergeCell ref="C311:E311"/>
    <mergeCell ref="R311:S311"/>
    <mergeCell ref="C312:E312"/>
    <mergeCell ref="R312:S312"/>
    <mergeCell ref="B305:B308"/>
    <mergeCell ref="C305:E305"/>
    <mergeCell ref="R305:S305"/>
    <mergeCell ref="C306:E306"/>
    <mergeCell ref="R306:S306"/>
    <mergeCell ref="C307:E307"/>
    <mergeCell ref="R307:S307"/>
    <mergeCell ref="C308:D308"/>
    <mergeCell ref="R308:S308"/>
    <mergeCell ref="B336:E336"/>
    <mergeCell ref="B337:E337"/>
    <mergeCell ref="O326:O328"/>
    <mergeCell ref="P326:Q326"/>
    <mergeCell ref="R326:R328"/>
    <mergeCell ref="S326:T326"/>
    <mergeCell ref="G327:G328"/>
    <mergeCell ref="J327:J328"/>
    <mergeCell ref="Q327:Q328"/>
    <mergeCell ref="S327:S328"/>
    <mergeCell ref="T327:T328"/>
    <mergeCell ref="B318:F318"/>
    <mergeCell ref="G318:M318"/>
    <mergeCell ref="B319:M320"/>
    <mergeCell ref="G324:L324"/>
    <mergeCell ref="A326:E328"/>
    <mergeCell ref="F326:H326"/>
    <mergeCell ref="I326:K326"/>
    <mergeCell ref="L326:L327"/>
    <mergeCell ref="M326:M327"/>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20:E420"/>
    <mergeCell ref="R420:S420"/>
    <mergeCell ref="C421:D421"/>
    <mergeCell ref="R421:S421"/>
    <mergeCell ref="B422:L422"/>
    <mergeCell ref="A423:L423"/>
    <mergeCell ref="B416:B421"/>
    <mergeCell ref="C416:E416"/>
    <mergeCell ref="R416:S416"/>
    <mergeCell ref="V416:W416"/>
    <mergeCell ref="C417:E417"/>
    <mergeCell ref="R417:S417"/>
    <mergeCell ref="C418:E418"/>
    <mergeCell ref="R418:S418"/>
    <mergeCell ref="C419:E419"/>
    <mergeCell ref="R419:S419"/>
    <mergeCell ref="B412:B415"/>
    <mergeCell ref="C412:E412"/>
    <mergeCell ref="R412:S412"/>
    <mergeCell ref="C413:E413"/>
    <mergeCell ref="R413:S413"/>
    <mergeCell ref="C414:E414"/>
    <mergeCell ref="R414:S414"/>
    <mergeCell ref="C415:D415"/>
    <mergeCell ref="R415:S415"/>
    <mergeCell ref="B443:E443"/>
    <mergeCell ref="B444:E444"/>
    <mergeCell ref="O433:O435"/>
    <mergeCell ref="P433:Q433"/>
    <mergeCell ref="R433:R435"/>
    <mergeCell ref="S433:T433"/>
    <mergeCell ref="G434:G435"/>
    <mergeCell ref="J434:J435"/>
    <mergeCell ref="Q434:Q435"/>
    <mergeCell ref="S434:S435"/>
    <mergeCell ref="T434:T435"/>
    <mergeCell ref="B425:F425"/>
    <mergeCell ref="G425:M425"/>
    <mergeCell ref="B426:M427"/>
    <mergeCell ref="G431:L431"/>
    <mergeCell ref="A433:E435"/>
    <mergeCell ref="F433:H433"/>
    <mergeCell ref="I433:K433"/>
    <mergeCell ref="L433:L434"/>
    <mergeCell ref="M433:M434"/>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7:E527"/>
    <mergeCell ref="R527:S527"/>
    <mergeCell ref="C528:D528"/>
    <mergeCell ref="R528:S528"/>
    <mergeCell ref="B529:L529"/>
    <mergeCell ref="A530:L530"/>
    <mergeCell ref="B523:B528"/>
    <mergeCell ref="C523:E523"/>
    <mergeCell ref="R523:S523"/>
    <mergeCell ref="V523:W523"/>
    <mergeCell ref="C524:E524"/>
    <mergeCell ref="R524:S524"/>
    <mergeCell ref="C525:E525"/>
    <mergeCell ref="R525:S525"/>
    <mergeCell ref="C526:E526"/>
    <mergeCell ref="R526:S526"/>
    <mergeCell ref="B519:B522"/>
    <mergeCell ref="C519:E519"/>
    <mergeCell ref="R519:S519"/>
    <mergeCell ref="C520:E520"/>
    <mergeCell ref="R520:S520"/>
    <mergeCell ref="C521:E521"/>
    <mergeCell ref="R521:S521"/>
    <mergeCell ref="C522:D522"/>
    <mergeCell ref="R522:S522"/>
    <mergeCell ref="B550:E550"/>
    <mergeCell ref="B551:E551"/>
    <mergeCell ref="O540:O542"/>
    <mergeCell ref="P540:Q540"/>
    <mergeCell ref="R540:R542"/>
    <mergeCell ref="S540:T540"/>
    <mergeCell ref="G541:G542"/>
    <mergeCell ref="J541:J542"/>
    <mergeCell ref="Q541:Q542"/>
    <mergeCell ref="S541:S542"/>
    <mergeCell ref="T541:T542"/>
    <mergeCell ref="B532:F532"/>
    <mergeCell ref="G532:M532"/>
    <mergeCell ref="B533:M534"/>
    <mergeCell ref="G538:L538"/>
    <mergeCell ref="A540:E542"/>
    <mergeCell ref="F540:H540"/>
    <mergeCell ref="I540:K540"/>
    <mergeCell ref="L540:L541"/>
    <mergeCell ref="M540:M541"/>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B639:F639"/>
    <mergeCell ref="G639:M639"/>
    <mergeCell ref="B640:M641"/>
    <mergeCell ref="C634:E634"/>
    <mergeCell ref="R634:S634"/>
    <mergeCell ref="C635:D635"/>
    <mergeCell ref="R635:S635"/>
    <mergeCell ref="B636:L636"/>
    <mergeCell ref="A637:L637"/>
    <mergeCell ref="B630:B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C633:E633"/>
    <mergeCell ref="R633:S633"/>
    <mergeCell ref="R625:S625"/>
    <mergeCell ref="J619:J625"/>
    <mergeCell ref="K619:K625"/>
    <mergeCell ref="L619:L625"/>
    <mergeCell ref="M619:M625"/>
    <mergeCell ref="P619:Q619"/>
    <mergeCell ref="R619:S619"/>
    <mergeCell ref="P620:Q620"/>
    <mergeCell ref="R620:S620"/>
    <mergeCell ref="P621:Q621"/>
    <mergeCell ref="R621:S621"/>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3"/>
  <dataValidations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指針別表６</vt:lpstr>
      <vt:lpstr>指針別表６!Print_Area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SG14910のC20-2037</dc:creator>
  <cp:lastModifiedBy>SG14910のC20-2037</cp:lastModifiedBy>
  <cp:lastPrinted>2025-05-29T07:26:29Z</cp:lastPrinted>
  <dcterms:created xsi:type="dcterms:W3CDTF">2025-05-29T07:25:39Z</dcterms:created>
  <dcterms:modified xsi:type="dcterms:W3CDTF">2025-05-29T23:30:06Z</dcterms:modified>
</cp:coreProperties>
</file>