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建築指導課\☆★建築統計担当★☆\10 着工統計\R7\03HPアップ用\"/>
    </mc:Choice>
  </mc:AlternateContent>
  <bookViews>
    <workbookView xWindow="0" yWindow="0" windowWidth="26740" windowHeight="9290" tabRatio="935"/>
  </bookViews>
  <sheets>
    <sheet name="住宅着工戸数　年次" sheetId="27" r:id="rId1"/>
    <sheet name="住宅着工戸数　年度次" sheetId="26" r:id="rId2"/>
    <sheet name="分譲住宅等　年度次" sheetId="37" r:id="rId3"/>
    <sheet name="木造・非木造　年度次" sheetId="38" r:id="rId4"/>
    <sheet name="建築着工数　年次" sheetId="39" r:id="rId5"/>
    <sheet name="建築着工数　年度次" sheetId="4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4">'建築着工数　年次'!$A$1:$H$124</definedName>
    <definedName name="_xlnm.Print_Area" localSheetId="5">'建築着工数　年度次'!$A$1:$H$124</definedName>
    <definedName name="_xlnm.Print_Area" localSheetId="0">'住宅着工戸数　年次'!$A$1:$J$124</definedName>
    <definedName name="_xlnm.Print_Area" localSheetId="1">'住宅着工戸数　年度次'!$A$1:$J$124</definedName>
    <definedName name="_xlnm.Print_Area" localSheetId="3">'木造・非木造　年度次'!$A$1:$J$125</definedName>
    <definedName name="_xlnm.Print_Area">#REF!</definedName>
    <definedName name="PRINT_AREA_MI">#REF!</definedName>
    <definedName name="表10">#REF!</definedName>
  </definedNames>
  <calcPr calcId="162913"/>
</workbook>
</file>

<file path=xl/calcChain.xml><?xml version="1.0" encoding="utf-8"?>
<calcChain xmlns="http://schemas.openxmlformats.org/spreadsheetml/2006/main">
  <c r="H41" i="40" l="1"/>
  <c r="G41" i="40"/>
  <c r="F41" i="40"/>
  <c r="E41" i="40"/>
  <c r="E40" i="40"/>
  <c r="D41" i="40"/>
  <c r="D40" i="40"/>
  <c r="C41" i="40"/>
  <c r="C40" i="40"/>
  <c r="J42" i="38"/>
  <c r="J41" i="38"/>
  <c r="I42" i="38"/>
  <c r="I41" i="38"/>
  <c r="E42" i="38"/>
  <c r="E41" i="38"/>
  <c r="C42" i="38"/>
  <c r="D42" i="38" s="1"/>
  <c r="C41" i="38"/>
  <c r="C41" i="26"/>
  <c r="K42" i="37" l="1"/>
  <c r="K41" i="37"/>
  <c r="H42" i="37"/>
  <c r="H41" i="37"/>
  <c r="F42" i="37"/>
  <c r="F41" i="37"/>
  <c r="C42" i="37"/>
  <c r="C41" i="37" l="1"/>
  <c r="C41" i="27" l="1"/>
  <c r="H41" i="26" l="1"/>
  <c r="G41" i="26"/>
  <c r="F41" i="26"/>
  <c r="E41" i="26"/>
  <c r="D41" i="26"/>
  <c r="G42" i="38" l="1"/>
  <c r="I41" i="26"/>
  <c r="H41" i="39" l="1"/>
  <c r="G41" i="39"/>
  <c r="F41" i="39"/>
  <c r="E41" i="39"/>
  <c r="D41" i="39"/>
  <c r="C41" i="39"/>
  <c r="F42" i="38"/>
  <c r="H42" i="38"/>
  <c r="I42" i="37"/>
  <c r="L42" i="37" l="1"/>
  <c r="D42" i="37"/>
  <c r="G42" i="37"/>
  <c r="E42" i="37"/>
  <c r="J42" i="37" l="1"/>
  <c r="H41" i="27" l="1"/>
  <c r="G41" i="27"/>
  <c r="F41" i="27"/>
  <c r="E41" i="27"/>
  <c r="D41" i="27"/>
  <c r="I41" i="27" l="1"/>
  <c r="H40" i="27"/>
  <c r="G40" i="27"/>
  <c r="F40" i="27"/>
  <c r="E40" i="27"/>
  <c r="D40" i="27"/>
  <c r="C40" i="27"/>
  <c r="I37" i="27" l="1"/>
  <c r="H39" i="27" l="1"/>
  <c r="G39" i="27"/>
  <c r="F39" i="27"/>
  <c r="E39" i="27"/>
  <c r="C39" i="27"/>
  <c r="D39" i="27"/>
  <c r="I40" i="27" l="1"/>
  <c r="J41" i="27" s="1"/>
  <c r="H40" i="40"/>
  <c r="G40" i="40"/>
  <c r="F40" i="40"/>
  <c r="H40" i="39"/>
  <c r="G40" i="39"/>
  <c r="F40" i="39"/>
  <c r="E40" i="39"/>
  <c r="D40" i="39"/>
  <c r="C40" i="39"/>
  <c r="I37" i="26"/>
  <c r="H40" i="26"/>
  <c r="G40" i="26"/>
  <c r="F40" i="26"/>
  <c r="E40" i="26"/>
  <c r="D40" i="26"/>
  <c r="C40" i="26"/>
  <c r="D41" i="38" l="1"/>
  <c r="F41" i="38"/>
  <c r="I40" i="26"/>
  <c r="J41" i="26" s="1"/>
  <c r="E41" i="37"/>
  <c r="H41" i="38"/>
  <c r="G41" i="38"/>
  <c r="C40" i="37"/>
  <c r="D41" i="37" s="1"/>
  <c r="J41" i="37" l="1"/>
  <c r="H39" i="40" l="1"/>
  <c r="G39" i="40"/>
  <c r="F39" i="40"/>
  <c r="E39" i="40"/>
  <c r="D39" i="40"/>
  <c r="C39" i="40"/>
  <c r="H39" i="39"/>
  <c r="G39" i="39"/>
  <c r="F39" i="39"/>
  <c r="E39" i="39"/>
  <c r="D39" i="39"/>
  <c r="C39" i="39"/>
  <c r="J40" i="38"/>
  <c r="I40" i="38"/>
  <c r="E40" i="38"/>
  <c r="C40" i="38"/>
  <c r="K40" i="37"/>
  <c r="L41" i="37" s="1"/>
  <c r="H40" i="37"/>
  <c r="I41" i="37" s="1"/>
  <c r="F40" i="37"/>
  <c r="G41" i="37" s="1"/>
  <c r="K39" i="37"/>
  <c r="H39" i="37"/>
  <c r="F39" i="37"/>
  <c r="C39" i="37"/>
  <c r="D40" i="37" s="1"/>
  <c r="H39" i="26"/>
  <c r="G39" i="26"/>
  <c r="F39" i="26"/>
  <c r="E39" i="26"/>
  <c r="D39" i="26"/>
  <c r="C39" i="26"/>
  <c r="H38" i="27"/>
  <c r="G38" i="27"/>
  <c r="F38" i="27"/>
  <c r="E38" i="27"/>
  <c r="D38" i="27"/>
  <c r="C38" i="27"/>
  <c r="H40" i="38" l="1"/>
  <c r="I40" i="37"/>
  <c r="D40" i="38"/>
  <c r="L40" i="37"/>
  <c r="G40" i="37"/>
  <c r="I39" i="27"/>
  <c r="I39" i="26"/>
  <c r="J40" i="26" s="1"/>
  <c r="G40" i="38"/>
  <c r="F40" i="38"/>
  <c r="E40" i="37"/>
  <c r="J40" i="27" l="1"/>
  <c r="J40" i="37"/>
  <c r="H38" i="38"/>
  <c r="F38" i="38"/>
  <c r="D38" i="38"/>
  <c r="I38" i="37"/>
  <c r="L38" i="37"/>
  <c r="G38" i="37"/>
  <c r="L39" i="37"/>
  <c r="D38" i="37"/>
  <c r="G37" i="37"/>
  <c r="J38" i="37"/>
  <c r="E38" i="37" l="1"/>
  <c r="C38" i="40" l="1"/>
  <c r="D38" i="40"/>
  <c r="E38" i="40"/>
  <c r="F38" i="40"/>
  <c r="G38" i="40"/>
  <c r="H38" i="40"/>
  <c r="G38" i="39"/>
  <c r="H38" i="39"/>
  <c r="F38" i="39"/>
  <c r="E38" i="39"/>
  <c r="D38" i="39"/>
  <c r="C38" i="39"/>
  <c r="J39" i="38" l="1"/>
  <c r="I39" i="38"/>
  <c r="E39" i="38"/>
  <c r="C39" i="38"/>
  <c r="H37" i="38"/>
  <c r="F37" i="38"/>
  <c r="D37" i="38"/>
  <c r="D39" i="38" l="1"/>
  <c r="I39" i="37"/>
  <c r="G39" i="37"/>
  <c r="D39" i="37"/>
  <c r="L37" i="37" l="1"/>
  <c r="I37" i="37"/>
  <c r="D37" i="37"/>
  <c r="E37" i="37"/>
  <c r="G38" i="26"/>
  <c r="D38" i="26"/>
  <c r="E38" i="26"/>
  <c r="F38" i="26"/>
  <c r="H38" i="26"/>
  <c r="C38" i="26"/>
  <c r="H36" i="26"/>
  <c r="G36" i="26"/>
  <c r="F36" i="26"/>
  <c r="E36" i="26"/>
  <c r="D36" i="26"/>
  <c r="C36" i="26"/>
  <c r="I38" i="26" l="1"/>
  <c r="J39" i="26" s="1"/>
  <c r="I36" i="26"/>
  <c r="E39" i="37"/>
  <c r="I36" i="27"/>
  <c r="J37" i="27" s="1"/>
  <c r="J39" i="37" l="1"/>
  <c r="J38" i="26"/>
  <c r="J36" i="26"/>
  <c r="J37" i="26"/>
  <c r="J37" i="37"/>
  <c r="H36" i="38"/>
  <c r="F36" i="38"/>
  <c r="D36" i="38"/>
  <c r="L35" i="37"/>
  <c r="L36" i="37"/>
  <c r="I36" i="37"/>
  <c r="G36" i="37"/>
  <c r="E36" i="37"/>
  <c r="D36" i="37"/>
  <c r="I35" i="26"/>
  <c r="I35" i="27"/>
  <c r="J36" i="27" s="1"/>
  <c r="J36" i="37" l="1"/>
  <c r="D35" i="38"/>
  <c r="H35" i="38"/>
  <c r="F35" i="38"/>
  <c r="F39" i="38" l="1"/>
  <c r="I35" i="37"/>
  <c r="G35" i="37"/>
  <c r="E35" i="37"/>
  <c r="D35" i="37"/>
  <c r="I34" i="26" l="1"/>
  <c r="I34" i="27"/>
  <c r="J35" i="27" s="1"/>
  <c r="I33" i="27"/>
  <c r="J34" i="27" l="1"/>
  <c r="J35" i="26"/>
  <c r="J35" i="37"/>
  <c r="I38" i="27"/>
  <c r="J39" i="27" s="1"/>
  <c r="L34" i="37"/>
  <c r="I34" i="37"/>
  <c r="D34" i="37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6" i="26"/>
  <c r="J27" i="26"/>
  <c r="J7" i="26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7" i="27"/>
  <c r="G34" i="38"/>
  <c r="G33" i="38"/>
  <c r="G32" i="38"/>
  <c r="G31" i="38"/>
  <c r="G30" i="38"/>
  <c r="G29" i="38"/>
  <c r="H34" i="38"/>
  <c r="H33" i="38"/>
  <c r="H32" i="38"/>
  <c r="H31" i="38"/>
  <c r="H30" i="38"/>
  <c r="H29" i="38"/>
  <c r="F9" i="38"/>
  <c r="F10" i="38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8" i="38"/>
  <c r="F7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8" i="38"/>
  <c r="D7" i="38"/>
  <c r="J26" i="37"/>
  <c r="J27" i="37"/>
  <c r="J28" i="37"/>
  <c r="J18" i="37"/>
  <c r="J19" i="37"/>
  <c r="J20" i="37"/>
  <c r="J21" i="37"/>
  <c r="J22" i="37"/>
  <c r="J23" i="37"/>
  <c r="J24" i="37"/>
  <c r="J8" i="37"/>
  <c r="J9" i="37"/>
  <c r="J10" i="37"/>
  <c r="J11" i="37"/>
  <c r="J12" i="37"/>
  <c r="J13" i="37"/>
  <c r="J14" i="37"/>
  <c r="J15" i="37"/>
  <c r="J16" i="37"/>
  <c r="J17" i="37"/>
  <c r="J7" i="37"/>
  <c r="G8" i="37"/>
  <c r="E29" i="37"/>
  <c r="E30" i="37"/>
  <c r="E31" i="37"/>
  <c r="E32" i="37"/>
  <c r="E33" i="37"/>
  <c r="E18" i="37"/>
  <c r="E19" i="37"/>
  <c r="E20" i="37"/>
  <c r="E21" i="37"/>
  <c r="E22" i="37"/>
  <c r="E23" i="37"/>
  <c r="E24" i="37"/>
  <c r="E25" i="37"/>
  <c r="E26" i="37"/>
  <c r="E27" i="37"/>
  <c r="E28" i="37"/>
  <c r="E9" i="37"/>
  <c r="E10" i="37"/>
  <c r="E11" i="37"/>
  <c r="E12" i="37"/>
  <c r="E13" i="37"/>
  <c r="E14" i="37"/>
  <c r="E15" i="37"/>
  <c r="E16" i="37"/>
  <c r="E17" i="37"/>
  <c r="E8" i="37"/>
  <c r="E34" i="37"/>
  <c r="G34" i="37"/>
  <c r="L33" i="37"/>
  <c r="I33" i="37"/>
  <c r="G33" i="37"/>
  <c r="D33" i="37"/>
  <c r="L32" i="37"/>
  <c r="I32" i="37"/>
  <c r="G32" i="37"/>
  <c r="L31" i="37"/>
  <c r="I31" i="37"/>
  <c r="G31" i="37"/>
  <c r="D31" i="37"/>
  <c r="L30" i="37"/>
  <c r="I30" i="37"/>
  <c r="G30" i="37"/>
  <c r="L29" i="37"/>
  <c r="I29" i="37"/>
  <c r="G29" i="37"/>
  <c r="D29" i="37"/>
  <c r="L28" i="37"/>
  <c r="I28" i="37"/>
  <c r="G28" i="37"/>
  <c r="D28" i="37"/>
  <c r="L27" i="37"/>
  <c r="I27" i="37"/>
  <c r="G27" i="37"/>
  <c r="D27" i="37"/>
  <c r="L26" i="37"/>
  <c r="I26" i="37"/>
  <c r="G26" i="37"/>
  <c r="D26" i="37"/>
  <c r="L25" i="37"/>
  <c r="I25" i="37"/>
  <c r="G25" i="37"/>
  <c r="D25" i="37"/>
  <c r="L24" i="37"/>
  <c r="I24" i="37"/>
  <c r="G24" i="37"/>
  <c r="D24" i="37"/>
  <c r="L23" i="37"/>
  <c r="I23" i="37"/>
  <c r="G23" i="37"/>
  <c r="D23" i="37"/>
  <c r="L22" i="37"/>
  <c r="I22" i="37"/>
  <c r="G22" i="37"/>
  <c r="D22" i="37"/>
  <c r="L21" i="37"/>
  <c r="I21" i="37"/>
  <c r="G21" i="37"/>
  <c r="D21" i="37"/>
  <c r="L20" i="37"/>
  <c r="I20" i="37"/>
  <c r="G20" i="37"/>
  <c r="D20" i="37"/>
  <c r="L19" i="37"/>
  <c r="I19" i="37"/>
  <c r="G19" i="37"/>
  <c r="D19" i="37"/>
  <c r="L18" i="37"/>
  <c r="I18" i="37"/>
  <c r="G18" i="37"/>
  <c r="D18" i="37"/>
  <c r="L17" i="37"/>
  <c r="I17" i="37"/>
  <c r="G17" i="37"/>
  <c r="D17" i="37"/>
  <c r="L16" i="37"/>
  <c r="I16" i="37"/>
  <c r="G16" i="37"/>
  <c r="D16" i="37"/>
  <c r="L15" i="37"/>
  <c r="I15" i="37"/>
  <c r="G15" i="37"/>
  <c r="D15" i="37"/>
  <c r="L14" i="37"/>
  <c r="I14" i="37"/>
  <c r="G14" i="37"/>
  <c r="D14" i="37"/>
  <c r="L13" i="37"/>
  <c r="I13" i="37"/>
  <c r="G13" i="37"/>
  <c r="D13" i="37"/>
  <c r="L12" i="37"/>
  <c r="I12" i="37"/>
  <c r="G12" i="37"/>
  <c r="D12" i="37"/>
  <c r="L11" i="37"/>
  <c r="I11" i="37"/>
  <c r="G11" i="37"/>
  <c r="D11" i="37"/>
  <c r="L10" i="37"/>
  <c r="I10" i="37"/>
  <c r="G10" i="37"/>
  <c r="D10" i="37"/>
  <c r="L9" i="37"/>
  <c r="I9" i="37"/>
  <c r="G9" i="37"/>
  <c r="D9" i="37"/>
  <c r="L8" i="37"/>
  <c r="I8" i="37"/>
  <c r="D8" i="37"/>
  <c r="I33" i="26"/>
  <c r="J34" i="26" s="1"/>
  <c r="I32" i="26"/>
  <c r="J33" i="37" s="1"/>
  <c r="G32" i="26"/>
  <c r="I32" i="27"/>
  <c r="I31" i="26"/>
  <c r="G31" i="26"/>
  <c r="I31" i="27"/>
  <c r="G30" i="26"/>
  <c r="I30" i="26"/>
  <c r="J31" i="37" s="1"/>
  <c r="I30" i="27"/>
  <c r="G28" i="26"/>
  <c r="G29" i="26"/>
  <c r="I29" i="26"/>
  <c r="J30" i="37" s="1"/>
  <c r="I28" i="26"/>
  <c r="I28" i="27"/>
  <c r="J28" i="27" s="1"/>
  <c r="I29" i="27"/>
  <c r="J29" i="27" s="1"/>
  <c r="H24" i="26"/>
  <c r="I24" i="26"/>
  <c r="J25" i="26" s="1"/>
  <c r="H23" i="26"/>
  <c r="H24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6" i="27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6" i="26"/>
  <c r="D30" i="37"/>
  <c r="D32" i="37"/>
  <c r="J38" i="27" l="1"/>
  <c r="J31" i="27"/>
  <c r="J32" i="27"/>
  <c r="J33" i="27"/>
  <c r="G39" i="38"/>
  <c r="J31" i="26"/>
  <c r="J33" i="26"/>
  <c r="J32" i="37"/>
  <c r="J24" i="26"/>
  <c r="J29" i="37"/>
  <c r="J28" i="26"/>
  <c r="J29" i="26"/>
  <c r="J30" i="27"/>
  <c r="J32" i="26"/>
  <c r="J30" i="26"/>
  <c r="J34" i="37"/>
  <c r="J25" i="37"/>
  <c r="H39" i="38"/>
</calcChain>
</file>

<file path=xl/sharedStrings.xml><?xml version="1.0" encoding="utf-8"?>
<sst xmlns="http://schemas.openxmlformats.org/spreadsheetml/2006/main" count="282" uniqueCount="118">
  <si>
    <t>香川県</t>
    <rPh sb="0" eb="3">
      <t>カガワケン</t>
    </rPh>
    <phoneticPr fontId="2"/>
  </si>
  <si>
    <t>全国</t>
    <rPh sb="0" eb="2">
      <t>ゼンコク</t>
    </rPh>
    <phoneticPr fontId="2"/>
  </si>
  <si>
    <t>マンション</t>
    <phoneticPr fontId="2"/>
  </si>
  <si>
    <t>持家</t>
    <rPh sb="0" eb="2">
      <t>モチイエ</t>
    </rPh>
    <phoneticPr fontId="2"/>
  </si>
  <si>
    <t>貸家</t>
    <rPh sb="0" eb="2">
      <t>カシヤ</t>
    </rPh>
    <phoneticPr fontId="2"/>
  </si>
  <si>
    <t>給与住宅</t>
    <rPh sb="0" eb="2">
      <t>キュウヨ</t>
    </rPh>
    <rPh sb="2" eb="4">
      <t>ジュウタク</t>
    </rPh>
    <phoneticPr fontId="2"/>
  </si>
  <si>
    <t>分譲住宅</t>
    <rPh sb="0" eb="2">
      <t>ブンジョウ</t>
    </rPh>
    <rPh sb="2" eb="4">
      <t>ジュウタク</t>
    </rPh>
    <phoneticPr fontId="2"/>
  </si>
  <si>
    <t>計</t>
    <rPh sb="0" eb="1">
      <t>ケイ</t>
    </rPh>
    <phoneticPr fontId="2"/>
  </si>
  <si>
    <t>うち</t>
    <phoneticPr fontId="2"/>
  </si>
  <si>
    <t>一戸建て</t>
    <rPh sb="0" eb="2">
      <t>イッコ</t>
    </rPh>
    <rPh sb="2" eb="3">
      <t>ダ</t>
    </rPh>
    <phoneticPr fontId="2"/>
  </si>
  <si>
    <t>うち</t>
    <phoneticPr fontId="2"/>
  </si>
  <si>
    <t>平成元年</t>
    <rPh sb="0" eb="2">
      <t>ヘイセイ</t>
    </rPh>
    <rPh sb="2" eb="4">
      <t>ガンネン</t>
    </rPh>
    <phoneticPr fontId="2"/>
  </si>
  <si>
    <t>平成2年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</si>
  <si>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</si>
  <si>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</si>
  <si>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</si>
  <si>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</si>
  <si>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</si>
  <si>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</si>
  <si>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</si>
  <si>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</si>
  <si>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</si>
  <si>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</si>
  <si>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</si>
  <si>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</si>
  <si>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</si>
  <si>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</si>
  <si>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</si>
  <si>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</si>
  <si>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平成元年度</t>
    <rPh sb="0" eb="2">
      <t>ヘイセイ</t>
    </rPh>
    <rPh sb="2" eb="4">
      <t>ガンネン</t>
    </rPh>
    <rPh sb="4" eb="5">
      <t>ド</t>
    </rPh>
    <phoneticPr fontId="2"/>
  </si>
  <si>
    <t>平成2年度</t>
    <rPh sb="0" eb="2">
      <t>ヘイセイ</t>
    </rPh>
    <rPh sb="3" eb="4">
      <t>ネン</t>
    </rPh>
    <rPh sb="4" eb="5">
      <t>ド</t>
    </rPh>
    <phoneticPr fontId="2"/>
  </si>
  <si>
    <t>平成3年度</t>
    <rPh sb="0" eb="2">
      <t>ヘイセイ</t>
    </rPh>
    <rPh sb="3" eb="4">
      <t>ネン</t>
    </rPh>
    <rPh sb="4" eb="5">
      <t>ド</t>
    </rPh>
    <phoneticPr fontId="2"/>
  </si>
  <si>
    <t>平成4年度</t>
    <rPh sb="0" eb="2">
      <t>ヘイセイ</t>
    </rPh>
    <rPh sb="3" eb="4">
      <t>ネン</t>
    </rPh>
    <rPh sb="4" eb="5">
      <t>ド</t>
    </rPh>
    <phoneticPr fontId="2"/>
  </si>
  <si>
    <t>平成5年度</t>
    <rPh sb="0" eb="2">
      <t>ヘイセイ</t>
    </rPh>
    <rPh sb="3" eb="4">
      <t>ネン</t>
    </rPh>
    <rPh sb="4" eb="5">
      <t>ド</t>
    </rPh>
    <phoneticPr fontId="2"/>
  </si>
  <si>
    <t>平成6年度</t>
    <rPh sb="0" eb="2">
      <t>ヘイセイ</t>
    </rPh>
    <rPh sb="3" eb="4">
      <t>ネン</t>
    </rPh>
    <rPh sb="4" eb="5">
      <t>ド</t>
    </rPh>
    <phoneticPr fontId="2"/>
  </si>
  <si>
    <t>平成7年度</t>
    <rPh sb="0" eb="2">
      <t>ヘイセイ</t>
    </rPh>
    <rPh sb="3" eb="4">
      <t>ネン</t>
    </rPh>
    <rPh sb="4" eb="5">
      <t>ド</t>
    </rPh>
    <phoneticPr fontId="2"/>
  </si>
  <si>
    <t>平成8年度</t>
    <rPh sb="0" eb="2">
      <t>ヘイセイ</t>
    </rPh>
    <rPh sb="3" eb="4">
      <t>ネン</t>
    </rPh>
    <rPh sb="4" eb="5">
      <t>ド</t>
    </rPh>
    <phoneticPr fontId="2"/>
  </si>
  <si>
    <t>平成9年度</t>
    <rPh sb="0" eb="2">
      <t>ヘイセイ</t>
    </rPh>
    <rPh sb="3" eb="4">
      <t>ネン</t>
    </rPh>
    <rPh sb="4" eb="5">
      <t>ド</t>
    </rPh>
    <phoneticPr fontId="2"/>
  </si>
  <si>
    <t>平成10年度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</si>
  <si>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</si>
  <si>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</si>
  <si>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</si>
  <si>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</si>
  <si>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</si>
  <si>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平成16年度</t>
    <rPh sb="0" eb="2">
      <t>ヘイセイ</t>
    </rPh>
    <rPh sb="4" eb="5">
      <t>ネン</t>
    </rPh>
    <rPh sb="5" eb="6">
      <t>ド</t>
    </rPh>
    <phoneticPr fontId="2"/>
  </si>
  <si>
    <t>平成17年度</t>
    <rPh sb="0" eb="2">
      <t>ヘイセイ</t>
    </rPh>
    <rPh sb="4" eb="5">
      <t>ネン</t>
    </rPh>
    <rPh sb="5" eb="6">
      <t>ド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</si>
  <si>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</si>
  <si>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平成19年</t>
    <rPh sb="0" eb="2">
      <t>ヘイセイ</t>
    </rPh>
    <rPh sb="4" eb="5">
      <t>ネン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</si>
  <si>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</si>
  <si>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総計</t>
    <rPh sb="0" eb="2">
      <t>ソウケイ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</si>
  <si>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</si>
  <si>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</si>
  <si>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長屋建・共同住宅等</t>
  </si>
  <si>
    <t>前年比
（％）</t>
    <rPh sb="0" eb="3">
      <t>ゼンネンヒ</t>
    </rPh>
    <phoneticPr fontId="2"/>
  </si>
  <si>
    <t>【単位：戸】</t>
    <rPh sb="1" eb="3">
      <t>タンイ</t>
    </rPh>
    <rPh sb="4" eb="5">
      <t>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</si>
  <si>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</si>
  <si>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</si>
  <si>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</si>
  <si>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</si>
  <si>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</si>
  <si>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</si>
  <si>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</si>
  <si>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</si>
  <si>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</si>
  <si>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</si>
  <si>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</si>
  <si>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</si>
  <si>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</si>
  <si>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</si>
  <si>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</si>
  <si>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</si>
  <si>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</si>
  <si>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</si>
  <si>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</si>
  <si>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</si>
  <si>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プレハブ</t>
    <phoneticPr fontId="2"/>
  </si>
  <si>
    <t>ツーバイ・フォー</t>
    <phoneticPr fontId="2"/>
  </si>
  <si>
    <t>前年比（％）</t>
    <rPh sb="0" eb="3">
      <t>ゼンネンヒ</t>
    </rPh>
    <phoneticPr fontId="2"/>
  </si>
  <si>
    <t>分譲に占める割合（％）</t>
    <rPh sb="0" eb="2">
      <t>ブンジョウ</t>
    </rPh>
    <rPh sb="3" eb="4">
      <t>シ</t>
    </rPh>
    <rPh sb="6" eb="8">
      <t>ワリアイ</t>
    </rPh>
    <phoneticPr fontId="2"/>
  </si>
  <si>
    <t>新設に占める
割合（％）</t>
    <rPh sb="0" eb="2">
      <t>シンセツ</t>
    </rPh>
    <rPh sb="3" eb="4">
      <t>シ</t>
    </rPh>
    <rPh sb="7" eb="9">
      <t>ワリアイ</t>
    </rPh>
    <phoneticPr fontId="2"/>
  </si>
  <si>
    <t>注）　マンション （利用関係－分譲住宅、建て方－共同住宅、構造－鉄骨鉄筋コンクリート造、鉄筋コンクリート造、鉄骨造）
　　　一戸建 （利用関係－分譲住宅、建て方－一戸建）</t>
    <rPh sb="0" eb="1">
      <t>チュウ</t>
    </rPh>
    <rPh sb="10" eb="12">
      <t>リヨウ</t>
    </rPh>
    <rPh sb="12" eb="14">
      <t>カンケイ</t>
    </rPh>
    <rPh sb="15" eb="17">
      <t>ブンジョウ</t>
    </rPh>
    <rPh sb="17" eb="19">
      <t>ジュウタク</t>
    </rPh>
    <rPh sb="20" eb="21">
      <t>タ</t>
    </rPh>
    <rPh sb="22" eb="23">
      <t>カタ</t>
    </rPh>
    <rPh sb="24" eb="26">
      <t>キョウドウ</t>
    </rPh>
    <rPh sb="26" eb="28">
      <t>ジュウタク</t>
    </rPh>
    <rPh sb="29" eb="31">
      <t>コウゾウ</t>
    </rPh>
    <rPh sb="32" eb="34">
      <t>テッコツ</t>
    </rPh>
    <rPh sb="34" eb="36">
      <t>テッキン</t>
    </rPh>
    <rPh sb="42" eb="43">
      <t>ゾウ</t>
    </rPh>
    <rPh sb="44" eb="46">
      <t>テッキン</t>
    </rPh>
    <rPh sb="52" eb="53">
      <t>ゾウ</t>
    </rPh>
    <rPh sb="54" eb="57">
      <t>テッコツゾウ</t>
    </rPh>
    <rPh sb="62" eb="64">
      <t>イッコ</t>
    </rPh>
    <rPh sb="64" eb="65">
      <t>ダ</t>
    </rPh>
    <rPh sb="67" eb="69">
      <t>リヨウ</t>
    </rPh>
    <rPh sb="69" eb="71">
      <t>カンケイ</t>
    </rPh>
    <rPh sb="72" eb="74">
      <t>ブンジョウ</t>
    </rPh>
    <rPh sb="74" eb="76">
      <t>ジュウタク</t>
    </rPh>
    <rPh sb="77" eb="78">
      <t>タ</t>
    </rPh>
    <rPh sb="79" eb="80">
      <t>カタ</t>
    </rPh>
    <rPh sb="81" eb="83">
      <t>イッコ</t>
    </rPh>
    <rPh sb="83" eb="84">
      <t>ダ</t>
    </rPh>
    <phoneticPr fontId="2"/>
  </si>
  <si>
    <t>香川県　新設住宅着工戸数（分譲住宅、プレハブ、ツーバイフォー）　【年度次】</t>
    <rPh sb="0" eb="3">
      <t>カガワケン</t>
    </rPh>
    <rPh sb="10" eb="12">
      <t>コスウ</t>
    </rPh>
    <rPh sb="13" eb="15">
      <t>ブンジョウ</t>
    </rPh>
    <rPh sb="15" eb="17">
      <t>ジュウタク</t>
    </rPh>
    <rPh sb="33" eb="35">
      <t>ネンド</t>
    </rPh>
    <rPh sb="35" eb="36">
      <t>ジ</t>
    </rPh>
    <phoneticPr fontId="2"/>
  </si>
  <si>
    <t>香川県　新設住宅着工戸数（利用関係別）　【年度次】</t>
    <rPh sb="0" eb="3">
      <t>カガワケン</t>
    </rPh>
    <rPh sb="10" eb="12">
      <t>コスウ</t>
    </rPh>
    <rPh sb="21" eb="23">
      <t>ネンド</t>
    </rPh>
    <rPh sb="23" eb="24">
      <t>ジ</t>
    </rPh>
    <phoneticPr fontId="2"/>
  </si>
  <si>
    <t>香川県　新設住宅着工戸数（利用関係別）　【年次】</t>
    <rPh sb="0" eb="3">
      <t>カガワケン</t>
    </rPh>
    <rPh sb="10" eb="12">
      <t>コスウ</t>
    </rPh>
    <rPh sb="21" eb="22">
      <t>トシ</t>
    </rPh>
    <rPh sb="22" eb="23">
      <t>ジ</t>
    </rPh>
    <phoneticPr fontId="2"/>
  </si>
  <si>
    <t>戸数（戸）</t>
    <rPh sb="0" eb="2">
      <t>コスウ</t>
    </rPh>
    <rPh sb="3" eb="4">
      <t>コ</t>
    </rPh>
    <phoneticPr fontId="2"/>
  </si>
  <si>
    <t>床面積（㎡）</t>
    <rPh sb="0" eb="3">
      <t>ユカメンセキ</t>
    </rPh>
    <phoneticPr fontId="2"/>
  </si>
  <si>
    <t>総計に占める
割合（％）</t>
    <rPh sb="0" eb="2">
      <t>ソウケイ</t>
    </rPh>
    <rPh sb="3" eb="4">
      <t>シ</t>
    </rPh>
    <rPh sb="7" eb="9">
      <t>ワリアイ</t>
    </rPh>
    <phoneticPr fontId="2"/>
  </si>
  <si>
    <t>香川県　新設住宅着工戸数（木造・非木造別）　【年度次】</t>
    <rPh sb="0" eb="3">
      <t>カガワケン</t>
    </rPh>
    <rPh sb="10" eb="12">
      <t>コスウ</t>
    </rPh>
    <rPh sb="13" eb="15">
      <t>モクゾウ</t>
    </rPh>
    <rPh sb="16" eb="17">
      <t>ヒ</t>
    </rPh>
    <rPh sb="17" eb="19">
      <t>モクゾウ</t>
    </rPh>
    <rPh sb="19" eb="20">
      <t>ベツ</t>
    </rPh>
    <rPh sb="23" eb="24">
      <t>トシ</t>
    </rPh>
    <rPh sb="24" eb="25">
      <t>ド</t>
    </rPh>
    <rPh sb="25" eb="26">
      <t>ジ</t>
    </rPh>
    <phoneticPr fontId="2"/>
  </si>
  <si>
    <t>香川県　建築着工数　【年次】</t>
    <rPh sb="0" eb="3">
      <t>カガワケン</t>
    </rPh>
    <rPh sb="4" eb="6">
      <t>ケンチク</t>
    </rPh>
    <rPh sb="8" eb="9">
      <t>スウ</t>
    </rPh>
    <rPh sb="11" eb="12">
      <t>トシ</t>
    </rPh>
    <rPh sb="12" eb="13">
      <t>ジ</t>
    </rPh>
    <phoneticPr fontId="2"/>
  </si>
  <si>
    <t>棟数（棟）</t>
    <rPh sb="0" eb="1">
      <t>ムネ</t>
    </rPh>
    <rPh sb="1" eb="2">
      <t>スウ</t>
    </rPh>
    <rPh sb="3" eb="4">
      <t>ムネ</t>
    </rPh>
    <phoneticPr fontId="2"/>
  </si>
  <si>
    <t>工事費予定額
（万円）</t>
    <rPh sb="0" eb="3">
      <t>コウジヒ</t>
    </rPh>
    <rPh sb="3" eb="5">
      <t>ヨテイ</t>
    </rPh>
    <rPh sb="5" eb="6">
      <t>ガク</t>
    </rPh>
    <rPh sb="8" eb="10">
      <t>マンエン</t>
    </rPh>
    <phoneticPr fontId="2"/>
  </si>
  <si>
    <t>香川県　建築着工数　【年度次】</t>
    <rPh sb="0" eb="3">
      <t>カガワケン</t>
    </rPh>
    <rPh sb="4" eb="6">
      <t>ケンチク</t>
    </rPh>
    <rPh sb="8" eb="9">
      <t>スウ</t>
    </rPh>
    <rPh sb="11" eb="12">
      <t>トシ</t>
    </rPh>
    <rPh sb="12" eb="13">
      <t>ド</t>
    </rPh>
    <rPh sb="13" eb="14">
      <t>ジ</t>
    </rPh>
    <phoneticPr fontId="2"/>
  </si>
  <si>
    <t>前年比</t>
    <rPh sb="0" eb="3">
      <t>ゼンネンヒ</t>
    </rPh>
    <phoneticPr fontId="2"/>
  </si>
  <si>
    <r>
      <t>平成2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2"/>
  </si>
  <si>
    <r>
      <t>平成3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</si>
  <si>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</si>
  <si>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r>
      <t>平成3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5">
      <t>ネン</t>
    </rPh>
    <rPh sb="5" eb="6">
      <t>ド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</si>
  <si>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</si>
  <si>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</si>
  <si>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</si>
  <si>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</si>
  <si>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</si>
  <si>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</si>
  <si>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</si>
  <si>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</t>
    <rPh sb="0" eb="2">
      <t>レイワ</t>
    </rPh>
    <rPh sb="2" eb="4">
      <t>ガンネン</t>
    </rPh>
    <phoneticPr fontId="2"/>
  </si>
  <si>
    <t>令和3年</t>
    <rPh sb="0" eb="2">
      <t>レイワ</t>
    </rPh>
    <rPh sb="3" eb="4">
      <t>ネン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</si>
  <si>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</si>
  <si>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</si>
  <si>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</si>
  <si>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令和4年</t>
    <rPh sb="0" eb="2">
      <t>レイワ</t>
    </rPh>
    <rPh sb="3" eb="4">
      <t>ネン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</si>
  <si>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</si>
  <si>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5">
      <t>ネンド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</si>
  <si>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</si>
  <si>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5">
      <t>ネンド</t>
    </rPh>
    <phoneticPr fontId="2"/>
  </si>
  <si>
    <t>令和5年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</si>
  <si>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</si>
  <si>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令和6年度</t>
    <rPh sb="0" eb="2">
      <t>レイワ</t>
    </rPh>
    <rPh sb="3" eb="4">
      <t>ネン</t>
    </rPh>
    <rPh sb="4" eb="5">
      <t>ド</t>
    </rPh>
    <phoneticPr fontId="2"/>
  </si>
  <si>
    <t>令和6年度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</si>
</sst>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#,##0_);[Red]\(#,##0\)"/>
    <numFmt numFmtId="178" formatCode="#,##0.0_ "/>
    <numFmt numFmtId="179" formatCode="#,##0_ ;[Red]\-#,##0\ "/>
    <numFmt numFmtId="180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thin">
        <color indexed="2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double">
        <color indexed="63"/>
      </right>
      <top style="thin">
        <color indexed="63"/>
      </top>
      <bottom style="medium">
        <color indexed="64"/>
      </bottom>
      <diagonal/>
    </border>
    <border>
      <left style="double">
        <color indexed="63"/>
      </left>
      <right style="thin">
        <color indexed="63"/>
      </right>
      <top style="thin">
        <color indexed="2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double">
        <color indexed="63"/>
      </left>
      <right style="thin">
        <color indexed="63"/>
      </right>
      <top/>
      <bottom style="medium">
        <color indexed="64"/>
      </bottom>
      <diagonal/>
    </border>
    <border>
      <left style="double">
        <color indexed="63"/>
      </left>
      <right style="thin">
        <color indexed="63"/>
      </right>
      <top style="medium">
        <color indexed="64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medium">
        <color indexed="64"/>
      </top>
      <bottom style="thin">
        <color indexed="23"/>
      </bottom>
      <diagonal/>
    </border>
    <border>
      <left style="thin">
        <color indexed="63"/>
      </left>
      <right style="double">
        <color indexed="63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thin">
        <color indexed="23"/>
      </bottom>
      <diagonal/>
    </border>
    <border>
      <left style="thin">
        <color indexed="63"/>
      </left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double">
        <color indexed="63"/>
      </right>
      <top style="medium">
        <color indexed="64"/>
      </top>
      <bottom/>
      <diagonal/>
    </border>
    <border>
      <left style="medium">
        <color indexed="64"/>
      </left>
      <right style="double">
        <color indexed="63"/>
      </right>
      <top style="medium">
        <color indexed="64"/>
      </top>
      <bottom/>
      <diagonal/>
    </border>
    <border>
      <left style="medium">
        <color indexed="64"/>
      </left>
      <right style="double">
        <color indexed="63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/>
      <top/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3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3"/>
      </left>
      <right style="thin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3"/>
      </left>
      <right style="thin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3"/>
      </left>
      <right style="double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333333"/>
      </left>
      <right style="thin">
        <color rgb="FF333333"/>
      </right>
      <top/>
      <bottom style="medium">
        <color indexed="64"/>
      </bottom>
      <diagonal/>
    </border>
    <border>
      <left style="double">
        <color indexed="64"/>
      </left>
      <right style="thin">
        <color rgb="FF333333"/>
      </right>
      <top/>
      <bottom style="medium">
        <color indexed="64"/>
      </bottom>
      <diagonal/>
    </border>
    <border>
      <left style="thin">
        <color rgb="FF333333"/>
      </left>
      <right style="double">
        <color rgb="FF333333"/>
      </right>
      <top style="thin">
        <color indexed="63"/>
      </top>
      <bottom style="medium">
        <color indexed="64"/>
      </bottom>
      <diagonal/>
    </border>
    <border>
      <left style="double">
        <color rgb="FF333333"/>
      </left>
      <right style="thin">
        <color rgb="FF333333"/>
      </right>
      <top/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medium">
        <color indexed="64"/>
      </bottom>
      <diagonal/>
    </border>
    <border>
      <left style="thin">
        <color rgb="FF333333"/>
      </left>
      <right style="medium">
        <color indexed="64"/>
      </right>
      <top style="thin">
        <color rgb="FF333333"/>
      </top>
      <bottom style="medium">
        <color indexed="64"/>
      </bottom>
      <diagonal/>
    </border>
    <border>
      <left style="thin">
        <color rgb="FF333333"/>
      </left>
      <right style="double">
        <color rgb="FF333333"/>
      </right>
      <top style="thin">
        <color rgb="FF333333"/>
      </top>
      <bottom style="medium">
        <color indexed="64"/>
      </bottom>
      <diagonal/>
    </border>
    <border>
      <left style="medium">
        <color indexed="64"/>
      </left>
      <right style="double">
        <color indexed="63"/>
      </right>
      <top style="medium">
        <color indexed="64"/>
      </top>
      <bottom style="thin">
        <color theme="0" tint="-0.499984740745262"/>
      </bottom>
      <diagonal/>
    </border>
    <border>
      <left style="double">
        <color indexed="63"/>
      </left>
      <right style="thin">
        <color indexed="63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3"/>
      </left>
      <right style="double">
        <color indexed="63"/>
      </right>
      <top style="medium">
        <color indexed="64"/>
      </top>
      <bottom style="thin">
        <color theme="0" tint="-0.499984740745262"/>
      </bottom>
      <diagonal/>
    </border>
    <border>
      <left style="double">
        <color indexed="63"/>
      </left>
      <right style="double">
        <color indexed="63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3"/>
      </left>
      <right style="thin">
        <color indexed="63"/>
      </right>
      <top style="thin">
        <color rgb="FF333333"/>
      </top>
      <bottom style="medium">
        <color indexed="64"/>
      </bottom>
      <diagonal/>
    </border>
    <border>
      <left/>
      <right style="thin">
        <color indexed="63"/>
      </right>
      <top style="thin">
        <color rgb="FF333333"/>
      </top>
      <bottom/>
      <diagonal/>
    </border>
    <border>
      <left style="thin">
        <color rgb="FF333333"/>
      </left>
      <right style="thin">
        <color indexed="63"/>
      </right>
      <top style="thin">
        <color rgb="FF333333"/>
      </top>
      <bottom style="medium">
        <color indexed="64"/>
      </bottom>
      <diagonal/>
    </border>
    <border>
      <left/>
      <right style="double">
        <color indexed="63"/>
      </right>
      <top style="thin">
        <color rgb="FF333333"/>
      </top>
      <bottom style="thin">
        <color rgb="FF33333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3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3"/>
      </left>
      <right/>
      <top style="thin">
        <color rgb="FF333333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rgb="FF333333"/>
      </bottom>
      <diagonal/>
    </border>
    <border>
      <left/>
      <right/>
      <top style="medium">
        <color indexed="64"/>
      </top>
      <bottom style="thin">
        <color rgb="FF333333"/>
      </bottom>
      <diagonal/>
    </border>
    <border>
      <left/>
      <right style="double">
        <color rgb="FF333333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 style="double">
        <color rgb="FF333333"/>
      </right>
      <top style="thin">
        <color rgb="FF333333"/>
      </top>
      <bottom/>
      <diagonal/>
    </border>
    <border>
      <left style="double">
        <color indexed="64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double">
        <color rgb="FF333333"/>
      </left>
      <right/>
      <top style="medium">
        <color indexed="64"/>
      </top>
      <bottom/>
      <diagonal/>
    </border>
    <border>
      <left/>
      <right style="double">
        <color rgb="FF333333"/>
      </right>
      <top style="medium">
        <color indexed="64"/>
      </top>
      <bottom/>
      <diagonal/>
    </border>
    <border>
      <left style="double">
        <color rgb="FF333333"/>
      </left>
      <right/>
      <top/>
      <bottom/>
      <diagonal/>
    </border>
    <border>
      <left/>
      <right style="double">
        <color rgb="FF333333"/>
      </right>
      <top/>
      <bottom/>
      <diagonal/>
    </border>
    <border>
      <left style="double">
        <color indexed="63"/>
      </left>
      <right/>
      <top style="medium">
        <color indexed="64"/>
      </top>
      <bottom style="thin">
        <color rgb="FF333333"/>
      </bottom>
      <diagonal/>
    </border>
    <border>
      <left/>
      <right style="double">
        <color indexed="63"/>
      </right>
      <top style="medium">
        <color indexed="64"/>
      </top>
      <bottom style="thin">
        <color rgb="FF333333"/>
      </bottom>
      <diagonal/>
    </border>
    <border>
      <left style="double">
        <color indexed="63"/>
      </left>
      <right style="thin">
        <color indexed="63"/>
      </right>
      <top style="thin">
        <color rgb="FF333333"/>
      </top>
      <bottom/>
      <diagonal/>
    </border>
    <border>
      <left style="thin">
        <color indexed="63"/>
      </left>
      <right style="double">
        <color indexed="63"/>
      </right>
      <top style="thin">
        <color rgb="FF333333"/>
      </top>
      <bottom/>
      <diagonal/>
    </border>
    <border>
      <left style="thin">
        <color indexed="63"/>
      </left>
      <right style="medium">
        <color indexed="64"/>
      </right>
      <top style="thin">
        <color rgb="FF333333"/>
      </top>
      <bottom/>
      <diagonal/>
    </border>
    <border>
      <left style="double">
        <color indexed="63"/>
      </left>
      <right/>
      <top style="thin">
        <color rgb="FF333333"/>
      </top>
      <bottom/>
      <diagonal/>
    </border>
    <border>
      <left style="thin">
        <color indexed="63"/>
      </left>
      <right/>
      <top style="thin">
        <color rgb="FF333333"/>
      </top>
      <bottom/>
      <diagonal/>
    </border>
    <border diagonalUp="1">
      <left style="double">
        <color indexed="63"/>
      </left>
      <right style="medium">
        <color indexed="64"/>
      </right>
      <top style="medium">
        <color indexed="64"/>
      </top>
      <bottom style="thin">
        <color theme="0" tint="-0.499984740745262"/>
      </bottom>
      <diagonal style="thin">
        <color indexed="63"/>
      </diagonal>
    </border>
    <border>
      <left style="medium">
        <color rgb="FF333333"/>
      </left>
      <right style="double">
        <color indexed="63"/>
      </right>
      <top style="medium">
        <color rgb="FF333333"/>
      </top>
      <bottom/>
      <diagonal/>
    </border>
    <border>
      <left style="double">
        <color indexed="63"/>
      </left>
      <right style="thin">
        <color indexed="63"/>
      </right>
      <top style="medium">
        <color rgb="FF333333"/>
      </top>
      <bottom/>
      <diagonal/>
    </border>
    <border>
      <left style="thin">
        <color indexed="63"/>
      </left>
      <right style="thin">
        <color indexed="63"/>
      </right>
      <top style="medium">
        <color rgb="FF333333"/>
      </top>
      <bottom/>
      <diagonal/>
    </border>
    <border>
      <left style="thin">
        <color indexed="63"/>
      </left>
      <right/>
      <top style="medium">
        <color rgb="FF333333"/>
      </top>
      <bottom/>
      <diagonal/>
    </border>
    <border>
      <left/>
      <right style="thin">
        <color indexed="63"/>
      </right>
      <top style="medium">
        <color rgb="FF33333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medium">
        <color rgb="FF33333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double">
        <color indexed="63"/>
      </right>
      <top/>
      <bottom style="medium">
        <color indexed="64"/>
      </bottom>
      <diagonal/>
    </border>
    <border>
      <left/>
      <right style="medium">
        <color rgb="FF333333"/>
      </right>
      <top/>
      <bottom style="medium">
        <color indexed="64"/>
      </bottom>
      <diagonal/>
    </border>
    <border>
      <left/>
      <right style="medium">
        <color rgb="FF333333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rgb="FF333333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/>
      <top style="medium">
        <color theme="1"/>
      </top>
      <bottom style="thin">
        <color indexed="23"/>
      </bottom>
      <diagonal/>
    </border>
    <border>
      <left style="double">
        <color indexed="63"/>
      </left>
      <right/>
      <top style="medium">
        <color theme="1"/>
      </top>
      <bottom style="thin">
        <color rgb="FF333333"/>
      </bottom>
      <diagonal/>
    </border>
    <border>
      <left/>
      <right/>
      <top style="medium">
        <color theme="1"/>
      </top>
      <bottom style="thin">
        <color rgb="FF333333"/>
      </bottom>
      <diagonal/>
    </border>
    <border>
      <left/>
      <right style="double">
        <color rgb="FF333333"/>
      </right>
      <top style="medium">
        <color theme="1"/>
      </top>
      <bottom style="thin">
        <color rgb="FF333333"/>
      </bottom>
      <diagonal/>
    </border>
    <border>
      <left style="double">
        <color rgb="FF333333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thin">
        <color indexed="23"/>
      </top>
      <bottom style="medium">
        <color indexed="64"/>
      </bottom>
      <diagonal/>
    </border>
    <border>
      <left style="thin">
        <color rgb="FF333333"/>
      </left>
      <right style="medium">
        <color theme="1"/>
      </right>
      <top style="thin">
        <color rgb="FF333333"/>
      </top>
      <bottom style="medium">
        <color indexed="64"/>
      </bottom>
      <diagonal/>
    </border>
    <border>
      <left style="medium">
        <color theme="1"/>
      </left>
      <right style="double">
        <color indexed="63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3"/>
      </left>
      <right style="medium">
        <color theme="1"/>
      </right>
      <top style="medium">
        <color indexed="64"/>
      </top>
      <bottom style="thin">
        <color theme="0" tint="-0.499984740745262"/>
      </bottom>
      <diagonal/>
    </border>
    <border>
      <left style="medium">
        <color theme="1"/>
      </left>
      <right style="double">
        <color indexed="6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3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double">
        <color indexed="63"/>
      </right>
      <top/>
      <bottom style="medium">
        <color theme="1"/>
      </bottom>
      <diagonal/>
    </border>
    <border>
      <left style="medium">
        <color indexed="64"/>
      </left>
      <right style="double">
        <color indexed="63"/>
      </right>
      <top style="thin">
        <color theme="0" tint="-0.499984740745262"/>
      </top>
      <bottom style="thin">
        <color theme="6"/>
      </bottom>
      <diagonal/>
    </border>
    <border>
      <left style="double">
        <color indexed="63"/>
      </left>
      <right style="thin">
        <color indexed="63"/>
      </right>
      <top style="thin">
        <color theme="0" tint="-0.499984740745262"/>
      </top>
      <bottom style="thin">
        <color theme="6"/>
      </bottom>
      <diagonal/>
    </border>
    <border>
      <left style="thin">
        <color indexed="63"/>
      </left>
      <right style="thin">
        <color indexed="63"/>
      </right>
      <top style="thin">
        <color theme="0" tint="-0.499984740745262"/>
      </top>
      <bottom style="thin">
        <color theme="6"/>
      </bottom>
      <diagonal/>
    </border>
    <border>
      <left style="thin">
        <color indexed="63"/>
      </left>
      <right style="double">
        <color indexed="63"/>
      </right>
      <top style="thin">
        <color theme="0" tint="-0.499984740745262"/>
      </top>
      <bottom style="thin">
        <color theme="6"/>
      </bottom>
      <diagonal/>
    </border>
    <border>
      <left style="double">
        <color indexed="63"/>
      </left>
      <right style="double">
        <color indexed="63"/>
      </right>
      <top style="thin">
        <color theme="0" tint="-0.499984740745262"/>
      </top>
      <bottom style="thin">
        <color theme="6"/>
      </bottom>
      <diagonal/>
    </border>
    <border>
      <left style="medium">
        <color rgb="FF333333"/>
      </left>
      <right style="double">
        <color indexed="63"/>
      </right>
      <top/>
      <bottom style="medium">
        <color rgb="FF333333"/>
      </bottom>
      <diagonal/>
    </border>
    <border>
      <left style="double">
        <color indexed="63"/>
      </left>
      <right style="thin">
        <color indexed="63"/>
      </right>
      <top/>
      <bottom style="medium">
        <color rgb="FF333333"/>
      </bottom>
      <diagonal/>
    </border>
    <border>
      <left style="thin">
        <color indexed="63"/>
      </left>
      <right style="thin">
        <color indexed="63"/>
      </right>
      <top/>
      <bottom style="medium">
        <color rgb="FF333333"/>
      </bottom>
      <diagonal/>
    </border>
    <border>
      <left style="thin">
        <color indexed="63"/>
      </left>
      <right style="double">
        <color indexed="63"/>
      </right>
      <top/>
      <bottom style="medium">
        <color rgb="FF333333"/>
      </bottom>
      <diagonal/>
    </border>
    <border>
      <left style="double">
        <color indexed="63"/>
      </left>
      <right style="double">
        <color indexed="6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 style="thin">
        <color theme="0" tint="-0.499984740745262"/>
      </top>
      <bottom style="thin">
        <color theme="6"/>
      </bottom>
      <diagonal/>
    </border>
    <border>
      <left style="thin">
        <color indexed="63"/>
      </left>
      <right style="medium">
        <color indexed="64"/>
      </right>
      <top style="thin">
        <color theme="0" tint="-0.499984740745262"/>
      </top>
      <bottom style="thin">
        <color theme="6"/>
      </bottom>
      <diagonal/>
    </border>
    <border>
      <left style="medium">
        <color theme="1"/>
      </left>
      <right style="double">
        <color indexed="63"/>
      </right>
      <top style="thin">
        <color theme="0" tint="-0.499984740745262"/>
      </top>
      <bottom style="thin">
        <color theme="6"/>
      </bottom>
      <diagonal/>
    </border>
    <border>
      <left style="thin">
        <color indexed="63"/>
      </left>
      <right style="medium">
        <color theme="1"/>
      </right>
      <top style="thin">
        <color theme="0" tint="-0.499984740745262"/>
      </top>
      <bottom style="thin">
        <color theme="6"/>
      </bottom>
      <diagonal/>
    </border>
    <border>
      <left style="medium">
        <color indexed="64"/>
      </left>
      <right style="double">
        <color indexed="63"/>
      </right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double">
        <color indexed="63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double">
        <color indexed="63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thin">
        <color indexed="63"/>
      </right>
      <top style="thin">
        <color theme="0" tint="-0.499984740745262"/>
      </top>
      <bottom/>
      <diagonal/>
    </border>
    <border>
      <left style="thin">
        <color indexed="63"/>
      </left>
      <right style="double">
        <color indexed="63"/>
      </right>
      <top style="thin">
        <color theme="0" tint="-0.499984740745262"/>
      </top>
      <bottom/>
      <diagonal/>
    </border>
    <border>
      <left style="double">
        <color indexed="63"/>
      </left>
      <right style="double">
        <color indexed="63"/>
      </right>
      <top style="thin">
        <color theme="0" tint="-0.499984740745262"/>
      </top>
      <bottom/>
      <diagonal/>
    </border>
    <border>
      <left style="thin">
        <color rgb="FF333333"/>
      </left>
      <right style="thin">
        <color rgb="FF333333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 style="double">
        <color indexed="63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double">
        <color indexed="63"/>
      </right>
      <top style="thin">
        <color rgb="FF333333"/>
      </top>
      <bottom style="thin">
        <color rgb="FF333333"/>
      </bottom>
      <diagonal/>
    </border>
    <border>
      <left style="medium">
        <color rgb="FF333333"/>
      </left>
      <right/>
      <top style="medium">
        <color indexed="64"/>
      </top>
      <bottom style="thin">
        <color rgb="FF333333"/>
      </bottom>
      <diagonal/>
    </border>
    <border>
      <left style="medium">
        <color rgb="FF333333"/>
      </left>
      <right/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thin">
        <color rgb="FF333333"/>
      </right>
      <top style="medium">
        <color indexed="64"/>
      </top>
      <bottom style="thin">
        <color rgb="FF333333"/>
      </bottom>
      <diagonal/>
    </border>
    <border>
      <left style="double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indexed="63"/>
      </left>
      <right style="double">
        <color indexed="63"/>
      </right>
      <top/>
      <bottom style="thin">
        <color rgb="FF333333"/>
      </bottom>
      <diagonal/>
    </border>
    <border>
      <left/>
      <right style="medium">
        <color rgb="FF333333"/>
      </right>
      <top/>
      <bottom style="thin">
        <color rgb="FF333333"/>
      </bottom>
      <diagonal/>
    </border>
    <border>
      <left style="double">
        <color indexed="64"/>
      </left>
      <right style="thin">
        <color rgb="FF333333"/>
      </right>
      <top style="medium">
        <color indexed="64"/>
      </top>
      <bottom/>
      <diagonal/>
    </border>
    <border diagonalUp="1">
      <left style="thin">
        <color rgb="FF333333"/>
      </left>
      <right style="thin">
        <color rgb="FF333333"/>
      </right>
      <top style="medium">
        <color indexed="64"/>
      </top>
      <bottom/>
      <diagonal style="thin">
        <color rgb="FF333333"/>
      </diagonal>
    </border>
    <border>
      <left style="thin">
        <color rgb="FF333333"/>
      </left>
      <right style="thin">
        <color rgb="FF333333"/>
      </right>
      <top style="medium">
        <color indexed="64"/>
      </top>
      <bottom/>
      <diagonal/>
    </border>
    <border diagonalUp="1">
      <left style="thin">
        <color rgb="FF333333"/>
      </left>
      <right style="double">
        <color rgb="FF333333"/>
      </right>
      <top style="medium">
        <color indexed="64"/>
      </top>
      <bottom/>
      <diagonal style="thin">
        <color rgb="FF333333"/>
      </diagonal>
    </border>
    <border>
      <left style="double">
        <color rgb="FF333333"/>
      </left>
      <right style="thin">
        <color rgb="FF333333"/>
      </right>
      <top style="medium">
        <color indexed="64"/>
      </top>
      <bottom/>
      <diagonal/>
    </border>
    <border>
      <left style="thin">
        <color rgb="FF333333"/>
      </left>
      <right style="double">
        <color rgb="FF333333"/>
      </right>
      <top style="medium">
        <color indexed="64"/>
      </top>
      <bottom/>
      <diagonal/>
    </border>
    <border diagonalUp="1">
      <left style="thin">
        <color rgb="FF333333"/>
      </left>
      <right style="medium">
        <color indexed="64"/>
      </right>
      <top style="medium">
        <color indexed="64"/>
      </top>
      <bottom/>
      <diagonal style="thin">
        <color rgb="FF333333"/>
      </diagonal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333333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double">
        <color rgb="FF333333"/>
      </right>
      <top style="thin">
        <color indexed="64"/>
      </top>
      <bottom style="thin">
        <color indexed="64"/>
      </bottom>
      <diagonal/>
    </border>
    <border>
      <left style="double">
        <color rgb="FF333333"/>
      </left>
      <right style="thin">
        <color rgb="FF333333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double">
        <color indexed="63"/>
      </right>
      <top style="thin">
        <color rgb="FF333333"/>
      </top>
      <bottom style="thin">
        <color indexed="64"/>
      </bottom>
      <diagonal/>
    </border>
    <border>
      <left style="double">
        <color indexed="63"/>
      </left>
      <right style="thin">
        <color indexed="63"/>
      </right>
      <top style="thin">
        <color rgb="FF33333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rgb="FF333333"/>
      </top>
      <bottom style="thin">
        <color indexed="64"/>
      </bottom>
      <diagonal/>
    </border>
    <border>
      <left style="thin">
        <color indexed="63"/>
      </left>
      <right style="double">
        <color indexed="63"/>
      </right>
      <top style="thin">
        <color rgb="FF333333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thin">
        <color rgb="FF333333"/>
      </top>
      <bottom style="thin">
        <color indexed="64"/>
      </bottom>
      <diagonal/>
    </border>
    <border>
      <left/>
      <right style="medium">
        <color rgb="FF333333"/>
      </right>
      <top style="thin">
        <color rgb="FF333333"/>
      </top>
      <bottom style="thin">
        <color indexed="64"/>
      </bottom>
      <diagonal/>
    </border>
    <border>
      <left style="medium">
        <color indexed="64"/>
      </left>
      <right style="double">
        <color indexed="63"/>
      </right>
      <top style="thin">
        <color theme="6"/>
      </top>
      <bottom style="thin">
        <color indexed="64"/>
      </bottom>
      <diagonal/>
    </border>
    <border>
      <left style="double">
        <color indexed="63"/>
      </left>
      <right style="thin">
        <color indexed="63"/>
      </right>
      <top style="thin">
        <color theme="6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theme="6"/>
      </top>
      <bottom style="thin">
        <color indexed="64"/>
      </bottom>
      <diagonal/>
    </border>
    <border>
      <left style="thin">
        <color indexed="63"/>
      </left>
      <right style="double">
        <color indexed="63"/>
      </right>
      <top style="thin">
        <color theme="6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thin">
        <color theme="6"/>
      </top>
      <bottom style="thin">
        <color indexed="64"/>
      </bottom>
      <diagonal/>
    </border>
    <border>
      <left style="medium">
        <color theme="1"/>
      </left>
      <right style="double">
        <color indexed="63"/>
      </right>
      <top style="thin">
        <color theme="6"/>
      </top>
      <bottom style="thin">
        <color indexed="64"/>
      </bottom>
      <diagonal/>
    </border>
    <border>
      <left style="thin">
        <color indexed="63"/>
      </left>
      <right style="medium">
        <color theme="1"/>
      </right>
      <top style="thin">
        <color theme="6"/>
      </top>
      <bottom style="thin">
        <color indexed="64"/>
      </bottom>
      <diagonal/>
    </border>
    <border>
      <left style="medium">
        <color rgb="FF333333"/>
      </left>
      <right style="double">
        <color indexed="63"/>
      </right>
      <top style="thin">
        <color indexed="64"/>
      </top>
      <bottom style="thin">
        <color indexed="64"/>
      </bottom>
      <diagonal/>
    </border>
    <border>
      <left/>
      <right style="medium">
        <color rgb="FF33333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ouble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ouble">
        <color indexed="63"/>
      </right>
      <top style="thin">
        <color indexed="64"/>
      </top>
      <bottom style="thin">
        <color theme="1"/>
      </bottom>
      <diagonal/>
    </border>
    <border>
      <left style="double">
        <color indexed="63"/>
      </left>
      <right style="thin">
        <color indexed="63"/>
      </right>
      <top style="thin">
        <color indexed="64"/>
      </top>
      <bottom style="thin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1"/>
      </bottom>
      <diagonal/>
    </border>
    <border>
      <left style="thin">
        <color indexed="63"/>
      </left>
      <right style="double">
        <color indexed="63"/>
      </right>
      <top style="thin">
        <color indexed="64"/>
      </top>
      <bottom style="thin">
        <color theme="1"/>
      </bottom>
      <diagonal/>
    </border>
    <border>
      <left style="thin">
        <color indexed="63"/>
      </left>
      <right style="medium">
        <color theme="1"/>
      </right>
      <top style="thin">
        <color indexed="64"/>
      </top>
      <bottom style="thin">
        <color theme="1"/>
      </bottom>
      <diagonal/>
    </border>
  </borders>
  <cellStyleXfs count="1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302">
    <xf numFmtId="0" fontId="0" fillId="0" borderId="0" xfId="0">
      <alignment vertical="center"/>
    </xf>
    <xf numFmtId="38" fontId="1" fillId="0" borderId="0" xfId="2">
      <alignment vertical="center"/>
    </xf>
    <xf numFmtId="0" fontId="0" fillId="0" borderId="0" xfId="0" applyAlignment="1">
      <alignment horizontal="right" vertical="center"/>
    </xf>
    <xf numFmtId="0" fontId="1" fillId="0" borderId="0" xfId="3" applyFont="1" applyFill="1"/>
    <xf numFmtId="3" fontId="1" fillId="0" borderId="0" xfId="3" applyNumberFormat="1" applyFont="1" applyFill="1"/>
    <xf numFmtId="179" fontId="1" fillId="0" borderId="33" xfId="2" applyNumberFormat="1" applyBorder="1">
      <alignment vertical="center"/>
    </xf>
    <xf numFmtId="38" fontId="6" fillId="0" borderId="2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1" fillId="0" borderId="37" xfId="2" applyBorder="1" applyAlignment="1">
      <alignment vertical="center"/>
    </xf>
    <xf numFmtId="38" fontId="1" fillId="0" borderId="38" xfId="2" applyBorder="1" applyAlignment="1">
      <alignment vertical="center"/>
    </xf>
    <xf numFmtId="38" fontId="7" fillId="0" borderId="39" xfId="2" applyFont="1" applyBorder="1" applyAlignment="1">
      <alignment horizontal="center" vertical="center" wrapText="1"/>
    </xf>
    <xf numFmtId="38" fontId="1" fillId="0" borderId="40" xfId="2" applyBorder="1" applyAlignment="1">
      <alignment horizontal="center" vertical="center"/>
    </xf>
    <xf numFmtId="38" fontId="6" fillId="0" borderId="40" xfId="2" applyFont="1" applyBorder="1" applyAlignment="1">
      <alignment horizontal="center" vertical="center"/>
    </xf>
    <xf numFmtId="38" fontId="7" fillId="0" borderId="41" xfId="2" applyFont="1" applyBorder="1" applyAlignment="1">
      <alignment horizontal="center" vertical="center" wrapText="1"/>
    </xf>
    <xf numFmtId="38" fontId="1" fillId="0" borderId="41" xfId="2" applyFont="1" applyFill="1" applyBorder="1" applyAlignment="1">
      <alignment horizontal="center" vertical="center" wrapText="1"/>
    </xf>
    <xf numFmtId="38" fontId="1" fillId="0" borderId="42" xfId="2" applyFont="1" applyFill="1" applyBorder="1" applyAlignment="1">
      <alignment horizontal="center" vertical="center" wrapText="1"/>
    </xf>
    <xf numFmtId="38" fontId="1" fillId="0" borderId="43" xfId="2" applyFont="1" applyFill="1" applyBorder="1" applyAlignment="1">
      <alignment horizontal="center" vertical="center" wrapText="1"/>
    </xf>
    <xf numFmtId="38" fontId="1" fillId="0" borderId="44" xfId="2" applyFont="1" applyBorder="1" applyAlignment="1">
      <alignment horizontal="center" vertical="center"/>
    </xf>
    <xf numFmtId="179" fontId="1" fillId="0" borderId="46" xfId="2" applyNumberFormat="1" applyBorder="1">
      <alignment vertical="center"/>
    </xf>
    <xf numFmtId="179" fontId="1" fillId="0" borderId="47" xfId="2" applyNumberFormat="1" applyBorder="1">
      <alignment vertical="center"/>
    </xf>
    <xf numFmtId="179" fontId="1" fillId="0" borderId="48" xfId="2" applyNumberFormat="1" applyBorder="1">
      <alignment vertical="center"/>
    </xf>
    <xf numFmtId="38" fontId="1" fillId="0" borderId="49" xfId="2" applyFont="1" applyBorder="1" applyAlignment="1">
      <alignment horizontal="center" vertical="center"/>
    </xf>
    <xf numFmtId="179" fontId="1" fillId="0" borderId="45" xfId="2" applyNumberFormat="1" applyFont="1" applyBorder="1">
      <alignment vertical="center"/>
    </xf>
    <xf numFmtId="179" fontId="1" fillId="0" borderId="46" xfId="2" applyNumberFormat="1" applyFont="1" applyBorder="1">
      <alignment vertical="center"/>
    </xf>
    <xf numFmtId="38" fontId="0" fillId="0" borderId="6" xfId="2" applyFont="1" applyBorder="1" applyAlignment="1">
      <alignment horizontal="center" vertical="center"/>
    </xf>
    <xf numFmtId="38" fontId="7" fillId="0" borderId="11" xfId="2" applyFont="1" applyBorder="1" applyAlignment="1">
      <alignment horizontal="center" vertical="center" wrapText="1"/>
    </xf>
    <xf numFmtId="38" fontId="0" fillId="0" borderId="7" xfId="2" applyFont="1" applyBorder="1" applyAlignment="1">
      <alignment horizontal="center" vertical="center"/>
    </xf>
    <xf numFmtId="38" fontId="1" fillId="0" borderId="50" xfId="2" applyFont="1" applyBorder="1" applyAlignment="1">
      <alignment horizontal="center" vertical="center"/>
    </xf>
    <xf numFmtId="38" fontId="7" fillId="0" borderId="51" xfId="2" applyFont="1" applyBorder="1" applyAlignment="1">
      <alignment horizontal="center" vertical="center" wrapText="1"/>
    </xf>
    <xf numFmtId="38" fontId="7" fillId="0" borderId="52" xfId="2" applyFont="1" applyBorder="1" applyAlignment="1">
      <alignment horizontal="center" vertical="center" wrapText="1"/>
    </xf>
    <xf numFmtId="38" fontId="7" fillId="0" borderId="53" xfId="2" applyFont="1" applyBorder="1" applyAlignment="1">
      <alignment horizontal="center" vertical="center" wrapText="1"/>
    </xf>
    <xf numFmtId="3" fontId="1" fillId="0" borderId="45" xfId="12" applyNumberFormat="1" applyFont="1" applyBorder="1" applyAlignment="1">
      <alignment vertical="center"/>
    </xf>
    <xf numFmtId="180" fontId="1" fillId="0" borderId="46" xfId="1" applyNumberFormat="1" applyFont="1" applyBorder="1" applyAlignment="1">
      <alignment vertical="center"/>
    </xf>
    <xf numFmtId="3" fontId="1" fillId="0" borderId="46" xfId="12" applyNumberFormat="1" applyFont="1" applyBorder="1" applyAlignment="1">
      <alignment vertical="center"/>
    </xf>
    <xf numFmtId="180" fontId="1" fillId="0" borderId="47" xfId="1" applyNumberFormat="1" applyFont="1" applyBorder="1" applyAlignment="1">
      <alignment vertical="center"/>
    </xf>
    <xf numFmtId="177" fontId="1" fillId="0" borderId="45" xfId="12" applyNumberFormat="1" applyFont="1" applyBorder="1" applyAlignment="1">
      <alignment vertical="center"/>
    </xf>
    <xf numFmtId="3" fontId="1" fillId="0" borderId="47" xfId="12" applyNumberFormat="1" applyFont="1" applyBorder="1" applyAlignment="1">
      <alignment vertical="center"/>
    </xf>
    <xf numFmtId="3" fontId="1" fillId="0" borderId="54" xfId="12" applyNumberFormat="1" applyFont="1" applyBorder="1" applyAlignment="1">
      <alignment vertical="center"/>
    </xf>
    <xf numFmtId="3" fontId="1" fillId="0" borderId="34" xfId="5" applyNumberFormat="1" applyFont="1" applyBorder="1" applyAlignment="1">
      <alignment vertical="center"/>
    </xf>
    <xf numFmtId="180" fontId="1" fillId="0" borderId="35" xfId="1" applyNumberFormat="1" applyFont="1" applyBorder="1" applyAlignment="1">
      <alignment vertical="center"/>
    </xf>
    <xf numFmtId="3" fontId="1" fillId="0" borderId="35" xfId="5" applyNumberFormat="1" applyFont="1" applyBorder="1" applyAlignment="1">
      <alignment vertical="center"/>
    </xf>
    <xf numFmtId="180" fontId="1" fillId="0" borderId="36" xfId="1" applyNumberFormat="1" applyFont="1" applyBorder="1" applyAlignment="1">
      <alignment vertical="center"/>
    </xf>
    <xf numFmtId="177" fontId="1" fillId="0" borderId="34" xfId="5" applyNumberFormat="1" applyFont="1" applyBorder="1" applyAlignment="1">
      <alignment vertical="center"/>
    </xf>
    <xf numFmtId="3" fontId="1" fillId="0" borderId="36" xfId="5" applyNumberFormat="1" applyFont="1" applyBorder="1" applyAlignment="1">
      <alignment vertical="center"/>
    </xf>
    <xf numFmtId="3" fontId="1" fillId="0" borderId="55" xfId="5" applyNumberFormat="1" applyFont="1" applyBorder="1" applyAlignment="1">
      <alignment vertical="center"/>
    </xf>
    <xf numFmtId="3" fontId="1" fillId="0" borderId="34" xfId="6" applyNumberFormat="1" applyFont="1" applyBorder="1" applyAlignment="1">
      <alignment vertical="center"/>
    </xf>
    <xf numFmtId="3" fontId="1" fillId="0" borderId="35" xfId="6" applyNumberFormat="1" applyFont="1" applyBorder="1" applyAlignment="1">
      <alignment vertical="center"/>
    </xf>
    <xf numFmtId="177" fontId="1" fillId="0" borderId="34" xfId="6" applyNumberFormat="1" applyFont="1" applyBorder="1" applyAlignment="1">
      <alignment vertical="center"/>
    </xf>
    <xf numFmtId="3" fontId="1" fillId="0" borderId="36" xfId="6" applyNumberFormat="1" applyFont="1" applyBorder="1" applyAlignment="1">
      <alignment vertical="center"/>
    </xf>
    <xf numFmtId="3" fontId="1" fillId="0" borderId="55" xfId="6" applyNumberFormat="1" applyFont="1" applyBorder="1" applyAlignment="1">
      <alignment vertical="center"/>
    </xf>
    <xf numFmtId="3" fontId="1" fillId="0" borderId="34" xfId="7" applyNumberFormat="1" applyFont="1" applyBorder="1" applyAlignment="1">
      <alignment vertical="center"/>
    </xf>
    <xf numFmtId="3" fontId="1" fillId="0" borderId="35" xfId="7" applyNumberFormat="1" applyFont="1" applyBorder="1" applyAlignment="1">
      <alignment vertical="center"/>
    </xf>
    <xf numFmtId="177" fontId="1" fillId="0" borderId="34" xfId="7" applyNumberFormat="1" applyFont="1" applyBorder="1" applyAlignment="1">
      <alignment vertical="center"/>
    </xf>
    <xf numFmtId="3" fontId="1" fillId="0" borderId="36" xfId="7" applyNumberFormat="1" applyFont="1" applyBorder="1" applyAlignment="1">
      <alignment vertical="center"/>
    </xf>
    <xf numFmtId="3" fontId="1" fillId="0" borderId="55" xfId="7" applyNumberFormat="1" applyFont="1" applyBorder="1" applyAlignment="1">
      <alignment vertical="center"/>
    </xf>
    <xf numFmtId="3" fontId="1" fillId="0" borderId="34" xfId="8" applyNumberFormat="1" applyFont="1" applyBorder="1" applyAlignment="1">
      <alignment vertical="center"/>
    </xf>
    <xf numFmtId="3" fontId="1" fillId="0" borderId="35" xfId="8" applyNumberFormat="1" applyFont="1" applyBorder="1" applyAlignment="1">
      <alignment vertical="center"/>
    </xf>
    <xf numFmtId="177" fontId="1" fillId="0" borderId="34" xfId="8" applyNumberFormat="1" applyFont="1" applyBorder="1" applyAlignment="1">
      <alignment vertical="center"/>
    </xf>
    <xf numFmtId="3" fontId="1" fillId="0" borderId="36" xfId="8" applyNumberFormat="1" applyFont="1" applyBorder="1" applyAlignment="1">
      <alignment vertical="center"/>
    </xf>
    <xf numFmtId="3" fontId="1" fillId="0" borderId="55" xfId="8" applyNumberFormat="1" applyFont="1" applyBorder="1" applyAlignment="1">
      <alignment vertical="center"/>
    </xf>
    <xf numFmtId="3" fontId="1" fillId="0" borderId="34" xfId="9" applyNumberFormat="1" applyFont="1" applyBorder="1" applyAlignment="1">
      <alignment vertical="center"/>
    </xf>
    <xf numFmtId="3" fontId="1" fillId="0" borderId="35" xfId="9" applyNumberFormat="1" applyFont="1" applyBorder="1" applyAlignment="1">
      <alignment vertical="center"/>
    </xf>
    <xf numFmtId="177" fontId="1" fillId="0" borderId="34" xfId="9" applyNumberFormat="1" applyFont="1" applyBorder="1" applyAlignment="1">
      <alignment vertical="center"/>
    </xf>
    <xf numFmtId="3" fontId="1" fillId="0" borderId="36" xfId="9" applyNumberFormat="1" applyFont="1" applyBorder="1" applyAlignment="1">
      <alignment vertical="center"/>
    </xf>
    <xf numFmtId="3" fontId="1" fillId="0" borderId="55" xfId="9" applyNumberFormat="1" applyFont="1" applyBorder="1" applyAlignment="1">
      <alignment vertical="center"/>
    </xf>
    <xf numFmtId="3" fontId="1" fillId="0" borderId="34" xfId="10" applyNumberFormat="1" applyFont="1" applyBorder="1" applyAlignment="1">
      <alignment vertical="center"/>
    </xf>
    <xf numFmtId="3" fontId="1" fillId="0" borderId="35" xfId="10" applyNumberFormat="1" applyFont="1" applyBorder="1" applyAlignment="1">
      <alignment vertical="center"/>
    </xf>
    <xf numFmtId="177" fontId="1" fillId="0" borderId="34" xfId="10" applyNumberFormat="1" applyFont="1" applyBorder="1" applyAlignment="1">
      <alignment vertical="center"/>
    </xf>
    <xf numFmtId="3" fontId="1" fillId="0" borderId="36" xfId="10" applyNumberFormat="1" applyFont="1" applyBorder="1" applyAlignment="1">
      <alignment vertical="center"/>
    </xf>
    <xf numFmtId="3" fontId="1" fillId="0" borderId="55" xfId="10" applyNumberFormat="1" applyFont="1" applyBorder="1" applyAlignment="1">
      <alignment vertical="center"/>
    </xf>
    <xf numFmtId="3" fontId="1" fillId="0" borderId="34" xfId="11" applyNumberFormat="1" applyFont="1" applyBorder="1" applyAlignment="1">
      <alignment vertical="center"/>
    </xf>
    <xf numFmtId="3" fontId="1" fillId="0" borderId="35" xfId="11" applyNumberFormat="1" applyFont="1" applyBorder="1" applyAlignment="1">
      <alignment vertical="center"/>
    </xf>
    <xf numFmtId="177" fontId="1" fillId="0" borderId="34" xfId="11" applyNumberFormat="1" applyFont="1" applyBorder="1" applyAlignment="1">
      <alignment vertical="center"/>
    </xf>
    <xf numFmtId="3" fontId="1" fillId="0" borderId="36" xfId="11" applyNumberFormat="1" applyFont="1" applyBorder="1" applyAlignment="1">
      <alignment vertical="center"/>
    </xf>
    <xf numFmtId="3" fontId="1" fillId="0" borderId="55" xfId="11" applyNumberFormat="1" applyFont="1" applyBorder="1" applyAlignment="1">
      <alignment vertical="center"/>
    </xf>
    <xf numFmtId="3" fontId="1" fillId="0" borderId="34" xfId="4" applyNumberFormat="1" applyFont="1" applyBorder="1" applyAlignment="1">
      <alignment vertical="center"/>
    </xf>
    <xf numFmtId="3" fontId="1" fillId="0" borderId="35" xfId="4" applyNumberFormat="1" applyFont="1" applyBorder="1" applyAlignment="1">
      <alignment vertical="center"/>
    </xf>
    <xf numFmtId="177" fontId="1" fillId="0" borderId="34" xfId="4" applyNumberFormat="1" applyFont="1" applyBorder="1" applyAlignment="1">
      <alignment vertical="center"/>
    </xf>
    <xf numFmtId="3" fontId="1" fillId="0" borderId="36" xfId="4" applyNumberFormat="1" applyFont="1" applyBorder="1" applyAlignment="1">
      <alignment vertical="center"/>
    </xf>
    <xf numFmtId="3" fontId="1" fillId="0" borderId="55" xfId="4" applyNumberFormat="1" applyFont="1" applyBorder="1" applyAlignment="1">
      <alignment vertical="center"/>
    </xf>
    <xf numFmtId="38" fontId="3" fillId="0" borderId="45" xfId="2" applyFont="1" applyBorder="1" applyAlignment="1">
      <alignment vertical="center"/>
    </xf>
    <xf numFmtId="38" fontId="3" fillId="0" borderId="46" xfId="2" applyFont="1" applyBorder="1" applyAlignment="1">
      <alignment vertical="center"/>
    </xf>
    <xf numFmtId="38" fontId="3" fillId="0" borderId="34" xfId="2" applyFont="1" applyBorder="1" applyAlignment="1">
      <alignment vertical="center"/>
    </xf>
    <xf numFmtId="38" fontId="3" fillId="0" borderId="35" xfId="2" applyFont="1" applyBorder="1" applyAlignment="1">
      <alignment vertical="center"/>
    </xf>
    <xf numFmtId="38" fontId="3" fillId="0" borderId="47" xfId="2" applyFont="1" applyBorder="1" applyAlignment="1">
      <alignment vertical="center"/>
    </xf>
    <xf numFmtId="38" fontId="3" fillId="0" borderId="36" xfId="2" applyFont="1" applyBorder="1" applyAlignment="1">
      <alignment vertical="center"/>
    </xf>
    <xf numFmtId="38" fontId="1" fillId="0" borderId="56" xfId="2" applyFont="1" applyBorder="1" applyAlignment="1">
      <alignment horizontal="center" vertical="center"/>
    </xf>
    <xf numFmtId="9" fontId="1" fillId="0" borderId="76" xfId="1" applyFont="1" applyBorder="1">
      <alignment vertical="center"/>
    </xf>
    <xf numFmtId="178" fontId="0" fillId="0" borderId="87" xfId="0" applyNumberFormat="1" applyBorder="1">
      <alignment vertical="center"/>
    </xf>
    <xf numFmtId="180" fontId="1" fillId="0" borderId="88" xfId="1" applyNumberFormat="1" applyFont="1" applyBorder="1">
      <alignment vertical="center"/>
    </xf>
    <xf numFmtId="38" fontId="7" fillId="0" borderId="97" xfId="2" applyFont="1" applyBorder="1" applyAlignment="1">
      <alignment horizontal="center" vertical="center" wrapText="1"/>
    </xf>
    <xf numFmtId="38" fontId="1" fillId="0" borderId="98" xfId="2" applyFont="1" applyBorder="1" applyAlignment="1">
      <alignment horizontal="center" vertical="center"/>
    </xf>
    <xf numFmtId="38" fontId="3" fillId="0" borderId="99" xfId="2" applyFont="1" applyBorder="1" applyAlignment="1">
      <alignment vertical="center"/>
    </xf>
    <xf numFmtId="38" fontId="1" fillId="0" borderId="100" xfId="2" applyFont="1" applyBorder="1" applyAlignment="1">
      <alignment horizontal="center" vertical="center"/>
    </xf>
    <xf numFmtId="38" fontId="3" fillId="0" borderId="101" xfId="2" applyFont="1" applyBorder="1" applyAlignment="1">
      <alignment vertical="center"/>
    </xf>
    <xf numFmtId="38" fontId="7" fillId="0" borderId="42" xfId="2" applyFont="1" applyBorder="1" applyAlignment="1">
      <alignment horizontal="center" vertical="center" wrapText="1"/>
    </xf>
    <xf numFmtId="38" fontId="1" fillId="0" borderId="44" xfId="2" applyFont="1" applyBorder="1" applyAlignment="1">
      <alignment horizontal="center" vertical="center"/>
    </xf>
    <xf numFmtId="38" fontId="3" fillId="0" borderId="54" xfId="2" applyFont="1" applyBorder="1" applyAlignment="1">
      <alignment vertical="center"/>
    </xf>
    <xf numFmtId="38" fontId="1" fillId="0" borderId="49" xfId="2" applyFont="1" applyBorder="1" applyAlignment="1">
      <alignment horizontal="center" vertical="center"/>
    </xf>
    <xf numFmtId="38" fontId="3" fillId="0" borderId="55" xfId="2" applyFont="1" applyBorder="1" applyAlignment="1">
      <alignment vertical="center"/>
    </xf>
    <xf numFmtId="38" fontId="0" fillId="0" borderId="20" xfId="2" applyFont="1" applyBorder="1" applyAlignment="1">
      <alignment horizontal="center" vertical="center"/>
    </xf>
    <xf numFmtId="38" fontId="0" fillId="0" borderId="102" xfId="2" applyFont="1" applyBorder="1" applyAlignment="1">
      <alignment horizontal="center" vertical="center"/>
    </xf>
    <xf numFmtId="38" fontId="1" fillId="0" borderId="103" xfId="2" applyFont="1" applyBorder="1" applyAlignment="1">
      <alignment horizontal="center" vertical="center"/>
    </xf>
    <xf numFmtId="179" fontId="1" fillId="0" borderId="107" xfId="2" applyNumberFormat="1" applyBorder="1">
      <alignment vertical="center"/>
    </xf>
    <xf numFmtId="38" fontId="0" fillId="0" borderId="108" xfId="2" applyFont="1" applyBorder="1" applyAlignment="1">
      <alignment horizontal="center" vertical="center"/>
    </xf>
    <xf numFmtId="179" fontId="1" fillId="0" borderId="109" xfId="2" applyNumberFormat="1" applyBorder="1">
      <alignment vertical="center"/>
    </xf>
    <xf numFmtId="179" fontId="1" fillId="0" borderId="110" xfId="2" applyNumberFormat="1" applyBorder="1">
      <alignment vertical="center"/>
    </xf>
    <xf numFmtId="179" fontId="1" fillId="0" borderId="111" xfId="2" applyNumberFormat="1" applyBorder="1">
      <alignment vertical="center"/>
    </xf>
    <xf numFmtId="179" fontId="1" fillId="0" borderId="112" xfId="2" applyNumberFormat="1" applyBorder="1">
      <alignment vertical="center"/>
    </xf>
    <xf numFmtId="180" fontId="1" fillId="0" borderId="113" xfId="1" applyNumberFormat="1" applyFont="1" applyBorder="1">
      <alignment vertical="center"/>
    </xf>
    <xf numFmtId="180" fontId="1" fillId="0" borderId="114" xfId="1" applyNumberFormat="1" applyFont="1" applyBorder="1">
      <alignment vertical="center"/>
    </xf>
    <xf numFmtId="3" fontId="1" fillId="0" borderId="104" xfId="4" applyNumberFormat="1" applyFont="1" applyBorder="1" applyAlignment="1">
      <alignment vertical="center"/>
    </xf>
    <xf numFmtId="180" fontId="1" fillId="0" borderId="105" xfId="1" applyNumberFormat="1" applyFont="1" applyBorder="1" applyAlignment="1">
      <alignment vertical="center"/>
    </xf>
    <xf numFmtId="3" fontId="1" fillId="0" borderId="105" xfId="4" applyNumberFormat="1" applyFont="1" applyBorder="1" applyAlignment="1">
      <alignment vertical="center"/>
    </xf>
    <xf numFmtId="180" fontId="1" fillId="0" borderId="106" xfId="1" applyNumberFormat="1" applyFont="1" applyBorder="1" applyAlignment="1">
      <alignment vertical="center"/>
    </xf>
    <xf numFmtId="177" fontId="1" fillId="0" borderId="104" xfId="4" applyNumberFormat="1" applyFont="1" applyBorder="1" applyAlignment="1">
      <alignment vertical="center"/>
    </xf>
    <xf numFmtId="3" fontId="1" fillId="0" borderId="106" xfId="4" applyNumberFormat="1" applyFont="1" applyBorder="1" applyAlignment="1">
      <alignment vertical="center"/>
    </xf>
    <xf numFmtId="3" fontId="1" fillId="0" borderId="115" xfId="4" applyNumberFormat="1" applyFont="1" applyBorder="1" applyAlignment="1">
      <alignment vertical="center"/>
    </xf>
    <xf numFmtId="38" fontId="1" fillId="0" borderId="116" xfId="2" applyFont="1" applyBorder="1" applyAlignment="1">
      <alignment horizontal="center" vertical="center"/>
    </xf>
    <xf numFmtId="38" fontId="3" fillId="0" borderId="104" xfId="2" applyFont="1" applyBorder="1" applyAlignment="1">
      <alignment vertical="center"/>
    </xf>
    <xf numFmtId="38" fontId="3" fillId="0" borderId="105" xfId="2" applyFont="1" applyBorder="1" applyAlignment="1">
      <alignment vertical="center"/>
    </xf>
    <xf numFmtId="38" fontId="3" fillId="0" borderId="106" xfId="2" applyFont="1" applyBorder="1" applyAlignment="1">
      <alignment vertical="center"/>
    </xf>
    <xf numFmtId="38" fontId="3" fillId="0" borderId="117" xfId="2" applyFont="1" applyBorder="1" applyAlignment="1">
      <alignment vertical="center"/>
    </xf>
    <xf numFmtId="38" fontId="3" fillId="0" borderId="115" xfId="2" applyFont="1" applyBorder="1" applyAlignment="1">
      <alignment vertical="center"/>
    </xf>
    <xf numFmtId="38" fontId="1" fillId="0" borderId="118" xfId="2" applyFont="1" applyBorder="1" applyAlignment="1">
      <alignment horizontal="center" vertical="center"/>
    </xf>
    <xf numFmtId="38" fontId="0" fillId="0" borderId="103" xfId="2" applyFont="1" applyBorder="1" applyAlignment="1">
      <alignment horizontal="center" vertical="center"/>
    </xf>
    <xf numFmtId="38" fontId="0" fillId="0" borderId="116" xfId="2" applyFont="1" applyBorder="1" applyAlignment="1">
      <alignment horizontal="center" vertical="center"/>
    </xf>
    <xf numFmtId="38" fontId="1" fillId="0" borderId="23" xfId="2" applyFont="1" applyBorder="1" applyAlignment="1">
      <alignment horizontal="center" vertical="center"/>
    </xf>
    <xf numFmtId="180" fontId="1" fillId="0" borderId="119" xfId="1" applyNumberFormat="1" applyFont="1" applyBorder="1">
      <alignment vertical="center"/>
    </xf>
    <xf numFmtId="38" fontId="0" fillId="0" borderId="120" xfId="2" applyFont="1" applyBorder="1" applyAlignment="1">
      <alignment horizontal="center" vertical="center"/>
    </xf>
    <xf numFmtId="179" fontId="1" fillId="0" borderId="121" xfId="2" applyNumberFormat="1" applyBorder="1">
      <alignment vertical="center"/>
    </xf>
    <xf numFmtId="179" fontId="1" fillId="0" borderId="122" xfId="2" applyNumberFormat="1" applyBorder="1">
      <alignment vertical="center"/>
    </xf>
    <xf numFmtId="179" fontId="1" fillId="0" borderId="123" xfId="2" applyNumberFormat="1" applyBorder="1">
      <alignment vertical="center"/>
    </xf>
    <xf numFmtId="179" fontId="1" fillId="0" borderId="124" xfId="2" applyNumberFormat="1" applyBorder="1">
      <alignment vertical="center"/>
    </xf>
    <xf numFmtId="180" fontId="1" fillId="0" borderId="125" xfId="1" applyNumberFormat="1" applyFont="1" applyBorder="1">
      <alignment vertical="center"/>
    </xf>
    <xf numFmtId="179" fontId="1" fillId="0" borderId="126" xfId="2" applyNumberFormat="1" applyFont="1" applyBorder="1">
      <alignment vertical="center"/>
    </xf>
    <xf numFmtId="179" fontId="1" fillId="0" borderId="127" xfId="2" applyNumberFormat="1" applyFont="1" applyBorder="1">
      <alignment vertical="center"/>
    </xf>
    <xf numFmtId="179" fontId="1" fillId="0" borderId="127" xfId="2" applyNumberFormat="1" applyBorder="1">
      <alignment vertical="center"/>
    </xf>
    <xf numFmtId="179" fontId="1" fillId="0" borderId="128" xfId="2" applyNumberFormat="1" applyBorder="1">
      <alignment vertical="center"/>
    </xf>
    <xf numFmtId="179" fontId="1" fillId="0" borderId="129" xfId="2" applyNumberFormat="1" applyBorder="1">
      <alignment vertical="center"/>
    </xf>
    <xf numFmtId="38" fontId="1" fillId="0" borderId="120" xfId="2" applyFont="1" applyBorder="1" applyAlignment="1">
      <alignment horizontal="center" vertical="center"/>
    </xf>
    <xf numFmtId="179" fontId="1" fillId="0" borderId="121" xfId="2" applyNumberFormat="1" applyFont="1" applyBorder="1">
      <alignment vertical="center"/>
    </xf>
    <xf numFmtId="179" fontId="1" fillId="0" borderId="122" xfId="2" applyNumberFormat="1" applyFont="1" applyBorder="1">
      <alignment vertical="center"/>
    </xf>
    <xf numFmtId="179" fontId="1" fillId="0" borderId="130" xfId="2" applyNumberFormat="1" applyBorder="1">
      <alignment vertical="center"/>
    </xf>
    <xf numFmtId="179" fontId="1" fillId="0" borderId="131" xfId="2" applyNumberFormat="1" applyBorder="1">
      <alignment vertical="center"/>
    </xf>
    <xf numFmtId="179" fontId="1" fillId="0" borderId="132" xfId="2" applyNumberFormat="1" applyBorder="1">
      <alignment vertical="center"/>
    </xf>
    <xf numFmtId="179" fontId="1" fillId="0" borderId="133" xfId="2" applyNumberFormat="1" applyBorder="1">
      <alignment vertical="center"/>
    </xf>
    <xf numFmtId="38" fontId="1" fillId="0" borderId="134" xfId="2" applyFont="1" applyBorder="1" applyAlignment="1">
      <alignment horizontal="center" vertical="center"/>
    </xf>
    <xf numFmtId="38" fontId="1" fillId="0" borderId="135" xfId="2" applyFont="1" applyBorder="1" applyAlignment="1">
      <alignment horizontal="center" vertical="center"/>
    </xf>
    <xf numFmtId="38" fontId="0" fillId="0" borderId="135" xfId="2" applyFont="1" applyBorder="1" applyAlignment="1">
      <alignment horizontal="center" vertical="center"/>
    </xf>
    <xf numFmtId="179" fontId="1" fillId="0" borderId="136" xfId="2" applyNumberFormat="1" applyBorder="1">
      <alignment vertical="center"/>
    </xf>
    <xf numFmtId="179" fontId="1" fillId="0" borderId="137" xfId="2" applyNumberFormat="1" applyBorder="1">
      <alignment vertical="center"/>
    </xf>
    <xf numFmtId="179" fontId="1" fillId="0" borderId="138" xfId="2" applyNumberFormat="1" applyBorder="1">
      <alignment vertical="center"/>
    </xf>
    <xf numFmtId="180" fontId="1" fillId="0" borderId="139" xfId="1" applyNumberFormat="1" applyFont="1" applyBorder="1">
      <alignment vertical="center"/>
    </xf>
    <xf numFmtId="38" fontId="1" fillId="0" borderId="140" xfId="2" applyFill="1" applyBorder="1" applyAlignment="1">
      <alignment vertical="center"/>
    </xf>
    <xf numFmtId="176" fontId="1" fillId="0" borderId="141" xfId="2" applyNumberFormat="1" applyFill="1" applyBorder="1" applyAlignment="1">
      <alignment vertical="center"/>
    </xf>
    <xf numFmtId="180" fontId="1" fillId="0" borderId="142" xfId="2" applyNumberFormat="1" applyFill="1" applyBorder="1" applyAlignment="1">
      <alignment vertical="center"/>
    </xf>
    <xf numFmtId="38" fontId="1" fillId="0" borderId="142" xfId="2" applyFill="1" applyBorder="1" applyAlignment="1">
      <alignment vertical="center"/>
    </xf>
    <xf numFmtId="176" fontId="1" fillId="0" borderId="143" xfId="2" applyNumberFormat="1" applyFill="1" applyBorder="1" applyAlignment="1">
      <alignment vertical="center"/>
    </xf>
    <xf numFmtId="38" fontId="1" fillId="0" borderId="144" xfId="2" applyFill="1" applyBorder="1" applyAlignment="1">
      <alignment vertical="center"/>
    </xf>
    <xf numFmtId="180" fontId="1" fillId="0" borderId="141" xfId="2" applyNumberFormat="1" applyFill="1" applyBorder="1" applyAlignment="1">
      <alignment vertical="center"/>
    </xf>
    <xf numFmtId="180" fontId="1" fillId="0" borderId="145" xfId="2" applyNumberFormat="1" applyFill="1" applyBorder="1" applyAlignment="1">
      <alignment vertical="center"/>
    </xf>
    <xf numFmtId="180" fontId="1" fillId="0" borderId="146" xfId="2" applyNumberFormat="1" applyFill="1" applyBorder="1" applyAlignment="1">
      <alignment vertical="center"/>
    </xf>
    <xf numFmtId="38" fontId="1" fillId="0" borderId="147" xfId="2" applyFont="1" applyBorder="1" applyAlignment="1">
      <alignment horizontal="center" vertical="center"/>
    </xf>
    <xf numFmtId="38" fontId="1" fillId="0" borderId="148" xfId="2" applyFill="1" applyBorder="1" applyAlignment="1">
      <alignment vertical="center"/>
    </xf>
    <xf numFmtId="180" fontId="1" fillId="0" borderId="149" xfId="2" applyNumberFormat="1" applyFill="1" applyBorder="1" applyAlignment="1">
      <alignment vertical="center"/>
    </xf>
    <xf numFmtId="38" fontId="1" fillId="0" borderId="149" xfId="2" applyFill="1" applyBorder="1" applyAlignment="1">
      <alignment vertical="center"/>
    </xf>
    <xf numFmtId="180" fontId="1" fillId="0" borderId="150" xfId="2" applyNumberFormat="1" applyFill="1" applyBorder="1" applyAlignment="1">
      <alignment vertical="center"/>
    </xf>
    <xf numFmtId="38" fontId="1" fillId="0" borderId="151" xfId="2" applyFill="1" applyBorder="1" applyAlignment="1">
      <alignment vertical="center"/>
    </xf>
    <xf numFmtId="180" fontId="1" fillId="0" borderId="152" xfId="2" applyNumberFormat="1" applyFill="1" applyBorder="1" applyAlignment="1">
      <alignment vertical="center"/>
    </xf>
    <xf numFmtId="38" fontId="1" fillId="0" borderId="151" xfId="2" applyFont="1" applyFill="1" applyBorder="1" applyAlignment="1">
      <alignment vertical="center"/>
    </xf>
    <xf numFmtId="38" fontId="1" fillId="0" borderId="148" xfId="2" applyFont="1" applyFill="1" applyBorder="1" applyAlignment="1">
      <alignment vertical="center"/>
    </xf>
    <xf numFmtId="38" fontId="0" fillId="0" borderId="147" xfId="2" applyFont="1" applyBorder="1" applyAlignment="1">
      <alignment horizontal="center" vertical="center"/>
    </xf>
    <xf numFmtId="180" fontId="1" fillId="0" borderId="158" xfId="1" applyNumberFormat="1" applyFont="1" applyBorder="1">
      <alignment vertical="center"/>
    </xf>
    <xf numFmtId="179" fontId="1" fillId="0" borderId="157" xfId="2" applyNumberFormat="1" applyBorder="1">
      <alignment vertical="center"/>
    </xf>
    <xf numFmtId="179" fontId="1" fillId="0" borderId="156" xfId="2" applyNumberFormat="1" applyBorder="1">
      <alignment vertical="center"/>
    </xf>
    <xf numFmtId="179" fontId="1" fillId="0" borderId="155" xfId="2" applyNumberFormat="1" applyBorder="1">
      <alignment vertical="center"/>
    </xf>
    <xf numFmtId="179" fontId="1" fillId="0" borderId="154" xfId="2" applyNumberFormat="1" applyBorder="1">
      <alignment vertical="center"/>
    </xf>
    <xf numFmtId="38" fontId="0" fillId="0" borderId="153" xfId="2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3" applyFont="1" applyFill="1"/>
    <xf numFmtId="3" fontId="1" fillId="0" borderId="0" xfId="3" applyNumberFormat="1" applyFont="1" applyFill="1"/>
    <xf numFmtId="179" fontId="1" fillId="0" borderId="121" xfId="2" applyNumberFormat="1" applyBorder="1">
      <alignment vertical="center"/>
    </xf>
    <xf numFmtId="179" fontId="1" fillId="0" borderId="122" xfId="2" applyNumberFormat="1" applyBorder="1">
      <alignment vertical="center"/>
    </xf>
    <xf numFmtId="179" fontId="1" fillId="0" borderId="123" xfId="2" applyNumberFormat="1" applyBorder="1">
      <alignment vertical="center"/>
    </xf>
    <xf numFmtId="180" fontId="1" fillId="0" borderId="149" xfId="2" applyNumberFormat="1" applyFill="1" applyBorder="1" applyAlignment="1">
      <alignment vertical="center"/>
    </xf>
    <xf numFmtId="38" fontId="1" fillId="0" borderId="149" xfId="2" applyFill="1" applyBorder="1" applyAlignment="1">
      <alignment vertical="center"/>
    </xf>
    <xf numFmtId="180" fontId="1" fillId="0" borderId="150" xfId="2" applyNumberFormat="1" applyFill="1" applyBorder="1" applyAlignment="1">
      <alignment vertical="center"/>
    </xf>
    <xf numFmtId="38" fontId="1" fillId="0" borderId="151" xfId="2" applyFill="1" applyBorder="1" applyAlignment="1">
      <alignment vertical="center"/>
    </xf>
    <xf numFmtId="180" fontId="1" fillId="0" borderId="152" xfId="2" applyNumberFormat="1" applyFill="1" applyBorder="1" applyAlignment="1">
      <alignment vertical="center"/>
    </xf>
    <xf numFmtId="38" fontId="1" fillId="0" borderId="148" xfId="2" applyFont="1" applyFill="1" applyBorder="1" applyAlignment="1">
      <alignment vertical="center"/>
    </xf>
    <xf numFmtId="38" fontId="0" fillId="0" borderId="147" xfId="2" applyFont="1" applyBorder="1" applyAlignment="1">
      <alignment horizontal="center" vertical="center"/>
    </xf>
    <xf numFmtId="38" fontId="0" fillId="0" borderId="159" xfId="2" applyFont="1" applyBorder="1" applyAlignment="1">
      <alignment horizontal="center" vertical="center"/>
    </xf>
    <xf numFmtId="3" fontId="1" fillId="0" borderId="160" xfId="4" applyNumberFormat="1" applyFont="1" applyBorder="1" applyAlignment="1">
      <alignment vertical="center"/>
    </xf>
    <xf numFmtId="180" fontId="1" fillId="0" borderId="161" xfId="1" applyNumberFormat="1" applyFont="1" applyBorder="1" applyAlignment="1">
      <alignment vertical="center"/>
    </xf>
    <xf numFmtId="3" fontId="1" fillId="0" borderId="161" xfId="4" applyNumberFormat="1" applyFont="1" applyBorder="1" applyAlignment="1">
      <alignment vertical="center"/>
    </xf>
    <xf numFmtId="180" fontId="1" fillId="0" borderId="162" xfId="1" applyNumberFormat="1" applyFont="1" applyBorder="1" applyAlignment="1">
      <alignment vertical="center"/>
    </xf>
    <xf numFmtId="177" fontId="1" fillId="0" borderId="160" xfId="4" applyNumberFormat="1" applyFont="1" applyBorder="1" applyAlignment="1">
      <alignment vertical="center"/>
    </xf>
    <xf numFmtId="3" fontId="1" fillId="0" borderId="162" xfId="4" applyNumberFormat="1" applyFont="1" applyBorder="1" applyAlignment="1">
      <alignment vertical="center"/>
    </xf>
    <xf numFmtId="3" fontId="1" fillId="0" borderId="163" xfId="4" applyNumberFormat="1" applyFont="1" applyBorder="1" applyAlignment="1">
      <alignment vertical="center"/>
    </xf>
    <xf numFmtId="38" fontId="0" fillId="0" borderId="164" xfId="2" applyFont="1" applyBorder="1" applyAlignment="1">
      <alignment horizontal="center" vertical="center"/>
    </xf>
    <xf numFmtId="38" fontId="3" fillId="0" borderId="160" xfId="2" applyFont="1" applyBorder="1" applyAlignment="1">
      <alignment vertical="center"/>
    </xf>
    <xf numFmtId="38" fontId="3" fillId="0" borderId="161" xfId="2" applyFont="1" applyBorder="1" applyAlignment="1">
      <alignment vertical="center"/>
    </xf>
    <xf numFmtId="38" fontId="3" fillId="0" borderId="162" xfId="2" applyFont="1" applyBorder="1" applyAlignment="1">
      <alignment vertical="center"/>
    </xf>
    <xf numFmtId="38" fontId="3" fillId="0" borderId="165" xfId="2" applyFont="1" applyBorder="1" applyAlignment="1">
      <alignment vertical="center"/>
    </xf>
    <xf numFmtId="38" fontId="3" fillId="0" borderId="163" xfId="2" applyFont="1" applyBorder="1" applyAlignment="1">
      <alignment vertical="center"/>
    </xf>
    <xf numFmtId="0" fontId="0" fillId="0" borderId="0" xfId="0" applyBorder="1">
      <alignment vertical="center"/>
    </xf>
    <xf numFmtId="38" fontId="0" fillId="0" borderId="166" xfId="2" applyFont="1" applyBorder="1" applyAlignment="1">
      <alignment horizontal="center" vertical="center"/>
    </xf>
    <xf numFmtId="180" fontId="1" fillId="0" borderId="167" xfId="1" applyNumberFormat="1" applyFont="1" applyBorder="1">
      <alignment vertical="center"/>
    </xf>
    <xf numFmtId="3" fontId="1" fillId="0" borderId="121" xfId="4" applyNumberFormat="1" applyFont="1" applyBorder="1" applyAlignment="1">
      <alignment vertical="center"/>
    </xf>
    <xf numFmtId="180" fontId="1" fillId="0" borderId="122" xfId="1" applyNumberFormat="1" applyFont="1" applyBorder="1" applyAlignment="1">
      <alignment vertical="center"/>
    </xf>
    <xf numFmtId="3" fontId="1" fillId="0" borderId="122" xfId="4" applyNumberFormat="1" applyFont="1" applyBorder="1" applyAlignment="1">
      <alignment vertical="center"/>
    </xf>
    <xf numFmtId="180" fontId="1" fillId="0" borderId="123" xfId="1" applyNumberFormat="1" applyFont="1" applyBorder="1" applyAlignment="1">
      <alignment vertical="center"/>
    </xf>
    <xf numFmtId="177" fontId="1" fillId="0" borderId="121" xfId="4" applyNumberFormat="1" applyFont="1" applyBorder="1" applyAlignment="1">
      <alignment vertical="center"/>
    </xf>
    <xf numFmtId="3" fontId="1" fillId="0" borderId="123" xfId="4" applyNumberFormat="1" applyFont="1" applyBorder="1" applyAlignment="1">
      <alignment vertical="center"/>
    </xf>
    <xf numFmtId="3" fontId="1" fillId="0" borderId="168" xfId="4" applyNumberFormat="1" applyFont="1" applyBorder="1" applyAlignment="1">
      <alignment vertical="center"/>
    </xf>
    <xf numFmtId="38" fontId="0" fillId="0" borderId="169" xfId="2" applyFont="1" applyBorder="1" applyAlignment="1">
      <alignment horizontal="center" vertical="center"/>
    </xf>
    <xf numFmtId="38" fontId="3" fillId="0" borderId="121" xfId="2" applyFont="1" applyBorder="1" applyAlignment="1">
      <alignment vertical="center"/>
    </xf>
    <xf numFmtId="38" fontId="3" fillId="0" borderId="122" xfId="2" applyFont="1" applyBorder="1" applyAlignment="1">
      <alignment vertical="center"/>
    </xf>
    <xf numFmtId="38" fontId="3" fillId="0" borderId="123" xfId="2" applyFont="1" applyBorder="1" applyAlignment="1">
      <alignment vertical="center"/>
    </xf>
    <xf numFmtId="38" fontId="3" fillId="0" borderId="170" xfId="2" applyFont="1" applyBorder="1" applyAlignment="1">
      <alignment vertical="center"/>
    </xf>
    <xf numFmtId="38" fontId="3" fillId="0" borderId="168" xfId="2" applyFont="1" applyBorder="1" applyAlignment="1">
      <alignment vertical="center"/>
    </xf>
    <xf numFmtId="179" fontId="0" fillId="0" borderId="0" xfId="0" applyNumberFormat="1">
      <alignment vertical="center"/>
    </xf>
    <xf numFmtId="38" fontId="0" fillId="0" borderId="171" xfId="2" applyFont="1" applyBorder="1" applyAlignment="1">
      <alignment horizontal="center" vertical="center"/>
    </xf>
    <xf numFmtId="38" fontId="3" fillId="0" borderId="172" xfId="2" applyFont="1" applyBorder="1" applyAlignment="1">
      <alignment vertical="center"/>
    </xf>
    <xf numFmtId="38" fontId="3" fillId="0" borderId="173" xfId="2" applyFont="1" applyBorder="1" applyAlignment="1">
      <alignment vertical="center"/>
    </xf>
    <xf numFmtId="38" fontId="3" fillId="0" borderId="174" xfId="2" applyFont="1" applyBorder="1" applyAlignment="1">
      <alignment vertical="center"/>
    </xf>
    <xf numFmtId="38" fontId="3" fillId="0" borderId="175" xfId="2" applyFont="1" applyBorder="1" applyAlignment="1">
      <alignment vertical="center"/>
    </xf>
    <xf numFmtId="38" fontId="0" fillId="0" borderId="148" xfId="2" quotePrefix="1" applyFont="1" applyFill="1" applyBorder="1" applyAlignment="1">
      <alignment vertical="center"/>
    </xf>
    <xf numFmtId="38" fontId="5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38" fontId="0" fillId="0" borderId="32" xfId="2" applyFont="1" applyFill="1" applyBorder="1" applyAlignment="1">
      <alignment horizontal="center" vertical="center" wrapText="1"/>
    </xf>
    <xf numFmtId="38" fontId="1" fillId="0" borderId="12" xfId="2" applyFont="1" applyFill="1" applyBorder="1" applyAlignment="1">
      <alignment horizontal="center" vertical="center"/>
    </xf>
    <xf numFmtId="38" fontId="1" fillId="0" borderId="13" xfId="2" applyFont="1" applyBorder="1" applyAlignment="1">
      <alignment horizontal="center" vertical="center"/>
    </xf>
    <xf numFmtId="38" fontId="1" fillId="0" borderId="14" xfId="2" applyFont="1" applyBorder="1" applyAlignment="1">
      <alignment horizontal="center" vertical="center"/>
    </xf>
    <xf numFmtId="38" fontId="1" fillId="0" borderId="8" xfId="2" applyBorder="1" applyAlignment="1">
      <alignment horizontal="center" vertical="center"/>
    </xf>
    <xf numFmtId="38" fontId="1" fillId="0" borderId="4" xfId="2" applyBorder="1" applyAlignment="1">
      <alignment horizontal="center" vertical="center"/>
    </xf>
    <xf numFmtId="38" fontId="1" fillId="0" borderId="9" xfId="2" applyBorder="1" applyAlignment="1">
      <alignment horizontal="center" vertical="center"/>
    </xf>
    <xf numFmtId="38" fontId="1" fillId="0" borderId="5" xfId="2" applyBorder="1" applyAlignment="1">
      <alignment horizontal="center" vertical="center"/>
    </xf>
    <xf numFmtId="38" fontId="1" fillId="0" borderId="15" xfId="2" applyBorder="1" applyAlignment="1">
      <alignment horizontal="center" vertical="center"/>
    </xf>
    <xf numFmtId="38" fontId="1" fillId="0" borderId="16" xfId="2" applyBorder="1" applyAlignment="1">
      <alignment horizontal="center" vertical="center"/>
    </xf>
    <xf numFmtId="38" fontId="1" fillId="0" borderId="17" xfId="2" applyFont="1" applyBorder="1" applyAlignment="1">
      <alignment horizontal="center" vertical="center"/>
    </xf>
    <xf numFmtId="38" fontId="1" fillId="0" borderId="18" xfId="2" applyBorder="1" applyAlignment="1">
      <alignment horizontal="center" vertical="center"/>
    </xf>
    <xf numFmtId="38" fontId="1" fillId="0" borderId="10" xfId="2" applyBorder="1" applyAlignment="1">
      <alignment horizontal="center" vertical="center"/>
    </xf>
    <xf numFmtId="38" fontId="1" fillId="0" borderId="1" xfId="2" applyBorder="1" applyAlignment="1">
      <alignment horizontal="center" vertical="center"/>
    </xf>
    <xf numFmtId="38" fontId="1" fillId="0" borderId="84" xfId="2" applyFont="1" applyFill="1" applyBorder="1" applyAlignment="1">
      <alignment horizontal="center" vertical="center" wrapText="1"/>
    </xf>
    <xf numFmtId="38" fontId="1" fillId="0" borderId="86" xfId="2" applyFont="1" applyFill="1" applyBorder="1" applyAlignment="1">
      <alignment horizontal="center" vertical="center"/>
    </xf>
    <xf numFmtId="38" fontId="1" fillId="0" borderId="77" xfId="2" applyFont="1" applyBorder="1" applyAlignment="1">
      <alignment horizontal="center" vertical="center"/>
    </xf>
    <xf numFmtId="38" fontId="1" fillId="0" borderId="85" xfId="2" applyFont="1" applyBorder="1" applyAlignment="1">
      <alignment horizontal="center" vertical="center"/>
    </xf>
    <xf numFmtId="38" fontId="1" fillId="0" borderId="78" xfId="2" applyBorder="1" applyAlignment="1">
      <alignment horizontal="center" vertical="center"/>
    </xf>
    <xf numFmtId="38" fontId="1" fillId="0" borderId="40" xfId="2" applyBorder="1" applyAlignment="1">
      <alignment horizontal="center" vertical="center"/>
    </xf>
    <xf numFmtId="38" fontId="1" fillId="0" borderId="79" xfId="2" applyBorder="1" applyAlignment="1">
      <alignment horizontal="center" vertical="center"/>
    </xf>
    <xf numFmtId="38" fontId="1" fillId="0" borderId="6" xfId="2" applyBorder="1" applyAlignment="1">
      <alignment horizontal="center" vertical="center"/>
    </xf>
    <xf numFmtId="38" fontId="1" fillId="0" borderId="80" xfId="2" applyBorder="1" applyAlignment="1">
      <alignment horizontal="center" vertical="center"/>
    </xf>
    <xf numFmtId="38" fontId="1" fillId="0" borderId="81" xfId="2" applyFont="1" applyBorder="1" applyAlignment="1">
      <alignment horizontal="center" vertical="center"/>
    </xf>
    <xf numFmtId="38" fontId="1" fillId="0" borderId="82" xfId="2" applyBorder="1" applyAlignment="1">
      <alignment horizontal="center" vertical="center"/>
    </xf>
    <xf numFmtId="38" fontId="1" fillId="0" borderId="83" xfId="2" applyBorder="1" applyAlignment="1">
      <alignment horizontal="center" vertical="center"/>
    </xf>
    <xf numFmtId="38" fontId="1" fillId="0" borderId="21" xfId="2" applyBorder="1" applyAlignment="1">
      <alignment horizontal="center" vertical="center"/>
    </xf>
    <xf numFmtId="38" fontId="0" fillId="0" borderId="22" xfId="2" applyFont="1" applyBorder="1" applyAlignment="1">
      <alignment horizontal="left" vertical="center" wrapText="1"/>
    </xf>
    <xf numFmtId="38" fontId="1" fillId="0" borderId="23" xfId="2" applyFont="1" applyBorder="1" applyAlignment="1">
      <alignment horizontal="center" vertical="center"/>
    </xf>
    <xf numFmtId="38" fontId="1" fillId="0" borderId="24" xfId="2" applyFont="1" applyBorder="1" applyAlignment="1">
      <alignment horizontal="center" vertical="center"/>
    </xf>
    <xf numFmtId="38" fontId="1" fillId="0" borderId="25" xfId="2" applyFont="1" applyBorder="1" applyAlignment="1">
      <alignment horizontal="center" vertical="center"/>
    </xf>
    <xf numFmtId="38" fontId="1" fillId="0" borderId="57" xfId="2" applyFont="1" applyBorder="1" applyAlignment="1">
      <alignment horizontal="center" vertical="center"/>
    </xf>
    <xf numFmtId="38" fontId="1" fillId="0" borderId="58" xfId="2" applyFont="1" applyBorder="1" applyAlignment="1">
      <alignment horizontal="center" vertical="center"/>
    </xf>
    <xf numFmtId="38" fontId="1" fillId="0" borderId="59" xfId="2" applyFont="1" applyBorder="1" applyAlignment="1">
      <alignment horizontal="center" vertical="center"/>
    </xf>
    <xf numFmtId="38" fontId="1" fillId="0" borderId="60" xfId="2" applyFont="1" applyBorder="1" applyAlignment="1">
      <alignment horizontal="center" vertical="center"/>
    </xf>
    <xf numFmtId="38" fontId="1" fillId="0" borderId="61" xfId="2" applyFont="1" applyBorder="1" applyAlignment="1">
      <alignment horizontal="center" vertical="center"/>
    </xf>
    <xf numFmtId="38" fontId="1" fillId="0" borderId="62" xfId="2" applyFont="1" applyBorder="1" applyAlignment="1">
      <alignment horizontal="center" vertical="center"/>
    </xf>
    <xf numFmtId="38" fontId="1" fillId="0" borderId="63" xfId="2" applyFont="1" applyBorder="1" applyAlignment="1">
      <alignment horizontal="center" vertical="center"/>
    </xf>
    <xf numFmtId="38" fontId="1" fillId="0" borderId="64" xfId="2" applyFont="1" applyBorder="1" applyAlignment="1">
      <alignment horizontal="center" vertical="center"/>
    </xf>
    <xf numFmtId="38" fontId="1" fillId="0" borderId="65" xfId="2" applyFont="1" applyBorder="1" applyAlignment="1">
      <alignment horizontal="center" vertical="center"/>
    </xf>
    <xf numFmtId="38" fontId="0" fillId="0" borderId="22" xfId="2" applyFont="1" applyBorder="1" applyAlignment="1">
      <alignment horizontal="center" vertical="center"/>
    </xf>
    <xf numFmtId="38" fontId="1" fillId="0" borderId="66" xfId="2" applyFont="1" applyBorder="1" applyAlignment="1">
      <alignment horizontal="center" vertical="center"/>
    </xf>
    <xf numFmtId="38" fontId="1" fillId="0" borderId="67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1" fillId="0" borderId="68" xfId="2" applyFont="1" applyBorder="1" applyAlignment="1">
      <alignment horizontal="center" vertical="center"/>
    </xf>
    <xf numFmtId="38" fontId="0" fillId="0" borderId="26" xfId="2" applyFont="1" applyBorder="1" applyAlignment="1">
      <alignment horizontal="center" vertical="center"/>
    </xf>
    <xf numFmtId="38" fontId="0" fillId="0" borderId="27" xfId="2" applyFont="1" applyBorder="1" applyAlignment="1">
      <alignment horizontal="center" vertical="center"/>
    </xf>
    <xf numFmtId="38" fontId="1" fillId="0" borderId="75" xfId="2" applyFont="1" applyBorder="1" applyAlignment="1">
      <alignment horizontal="center" vertical="center"/>
    </xf>
    <xf numFmtId="38" fontId="0" fillId="0" borderId="30" xfId="2" applyFont="1" applyBorder="1" applyAlignment="1">
      <alignment horizontal="center" vertical="center"/>
    </xf>
    <xf numFmtId="38" fontId="1" fillId="0" borderId="19" xfId="2" applyFont="1" applyBorder="1" applyAlignment="1">
      <alignment horizontal="center" vertical="center"/>
    </xf>
    <xf numFmtId="38" fontId="1" fillId="0" borderId="31" xfId="2" applyFont="1" applyBorder="1" applyAlignment="1">
      <alignment horizontal="center" vertical="center"/>
    </xf>
    <xf numFmtId="38" fontId="1" fillId="0" borderId="20" xfId="2" applyFont="1" applyBorder="1" applyAlignment="1">
      <alignment horizontal="center" vertical="center"/>
    </xf>
    <xf numFmtId="38" fontId="1" fillId="0" borderId="69" xfId="2" applyFont="1" applyBorder="1" applyAlignment="1">
      <alignment horizontal="center" vertical="center"/>
    </xf>
    <xf numFmtId="38" fontId="1" fillId="0" borderId="70" xfId="2" applyFont="1" applyBorder="1" applyAlignment="1">
      <alignment horizontal="center" vertical="center"/>
    </xf>
    <xf numFmtId="38" fontId="1" fillId="0" borderId="71" xfId="2" applyFont="1" applyBorder="1" applyAlignment="1">
      <alignment horizontal="center" vertical="center"/>
    </xf>
    <xf numFmtId="38" fontId="0" fillId="0" borderId="7" xfId="2" applyFont="1" applyBorder="1" applyAlignment="1">
      <alignment horizontal="center" vertical="center"/>
    </xf>
    <xf numFmtId="38" fontId="1" fillId="0" borderId="72" xfId="2" applyFont="1" applyBorder="1" applyAlignment="1">
      <alignment horizontal="center" vertical="center"/>
    </xf>
    <xf numFmtId="38" fontId="0" fillId="0" borderId="11" xfId="2" applyFont="1" applyBorder="1" applyAlignment="1">
      <alignment horizontal="center" vertical="center"/>
    </xf>
    <xf numFmtId="38" fontId="1" fillId="0" borderId="73" xfId="2" applyFont="1" applyBorder="1" applyAlignment="1">
      <alignment horizontal="center" vertical="center"/>
    </xf>
    <xf numFmtId="38" fontId="0" fillId="0" borderId="28" xfId="2" applyFont="1" applyBorder="1" applyAlignment="1">
      <alignment horizontal="center" vertical="center"/>
    </xf>
    <xf numFmtId="38" fontId="1" fillId="0" borderId="74" xfId="2" applyFont="1" applyBorder="1" applyAlignment="1">
      <alignment horizontal="center" vertical="center"/>
    </xf>
    <xf numFmtId="38" fontId="0" fillId="0" borderId="29" xfId="2" applyFont="1" applyBorder="1" applyAlignment="1">
      <alignment horizontal="center" vertical="center"/>
    </xf>
    <xf numFmtId="38" fontId="1" fillId="0" borderId="93" xfId="2" applyFont="1" applyBorder="1" applyAlignment="1">
      <alignment horizontal="center" vertical="center"/>
    </xf>
    <xf numFmtId="38" fontId="1" fillId="0" borderId="94" xfId="2" applyFont="1" applyBorder="1" applyAlignment="1">
      <alignment horizontal="center" vertical="center"/>
    </xf>
    <xf numFmtId="38" fontId="1" fillId="0" borderId="95" xfId="2" applyFont="1" applyBorder="1" applyAlignment="1">
      <alignment horizontal="center" vertical="center"/>
    </xf>
    <xf numFmtId="38" fontId="1" fillId="0" borderId="89" xfId="2" applyFont="1" applyBorder="1" applyAlignment="1">
      <alignment horizontal="center" vertical="center"/>
    </xf>
    <xf numFmtId="38" fontId="1" fillId="0" borderId="96" xfId="2" applyFont="1" applyBorder="1" applyAlignment="1">
      <alignment horizontal="center" vertical="center"/>
    </xf>
    <xf numFmtId="38" fontId="1" fillId="0" borderId="90" xfId="2" applyFont="1" applyBorder="1" applyAlignment="1">
      <alignment horizontal="center" vertical="center"/>
    </xf>
    <xf numFmtId="38" fontId="1" fillId="0" borderId="91" xfId="2" applyFont="1" applyBorder="1" applyAlignment="1">
      <alignment horizontal="center" vertical="center"/>
    </xf>
    <xf numFmtId="38" fontId="1" fillId="0" borderId="92" xfId="2" applyFont="1" applyBorder="1" applyAlignment="1">
      <alignment horizontal="center" vertical="center"/>
    </xf>
    <xf numFmtId="38" fontId="1" fillId="0" borderId="26" xfId="2" applyFont="1" applyBorder="1" applyAlignment="1">
      <alignment horizontal="center" vertical="center"/>
    </xf>
  </cellXfs>
  <cellStyles count="14">
    <cellStyle name="パーセント" xfId="1" builtinId="5"/>
    <cellStyle name="桁区切り" xfId="2" builtinId="6"/>
    <cellStyle name="標準" xfId="0" builtinId="0"/>
    <cellStyle name="標準_【○】資料７－１、７－２" xfId="3"/>
    <cellStyle name="標準_構造別推移63～19年度" xfId="4"/>
    <cellStyle name="標準_平成２年度" xfId="5"/>
    <cellStyle name="標準_平成３年度" xfId="6"/>
    <cellStyle name="標準_平成４年度" xfId="7"/>
    <cellStyle name="標準_平成５年度" xfId="8"/>
    <cellStyle name="標準_平成６年度" xfId="9"/>
    <cellStyle name="標準_平成７年度" xfId="10"/>
    <cellStyle name="標準_平成８年度_○建て方別新設住宅県計63～19" xfId="11"/>
    <cellStyle name="標準_平成元年度" xfId="12"/>
    <cellStyle name="未定義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新設住宅着工戸数（利用関係別）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8708942005857E-2"/>
          <c:y val="9.6276935974437927E-2"/>
          <c:w val="0.91581222618669134"/>
          <c:h val="0.71115725752319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'住宅着工戸数　年次'!$C$4:$C$5</c:f>
              <c:strCache>
                <c:ptCount val="2"/>
                <c:pt idx="0">
                  <c:v>持家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'住宅着工戸数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'住宅着工戸数　年次'!$C$6:$C$41</c:f>
              <c:numCache>
                <c:formatCode>#,##0_ ;[Red]\-#,##0\ </c:formatCode>
                <c:ptCount val="36"/>
                <c:pt idx="0">
                  <c:v>4327</c:v>
                </c:pt>
                <c:pt idx="1">
                  <c:v>4184</c:v>
                </c:pt>
                <c:pt idx="2">
                  <c:v>3482</c:v>
                </c:pt>
                <c:pt idx="3">
                  <c:v>4023</c:v>
                </c:pt>
                <c:pt idx="4">
                  <c:v>4927</c:v>
                </c:pt>
                <c:pt idx="5">
                  <c:v>5300</c:v>
                </c:pt>
                <c:pt idx="6">
                  <c:v>4737</c:v>
                </c:pt>
                <c:pt idx="7">
                  <c:v>5939</c:v>
                </c:pt>
                <c:pt idx="8">
                  <c:v>4586</c:v>
                </c:pt>
                <c:pt idx="9">
                  <c:v>3831</c:v>
                </c:pt>
                <c:pt idx="10">
                  <c:v>4454</c:v>
                </c:pt>
                <c:pt idx="11">
                  <c:v>4163</c:v>
                </c:pt>
                <c:pt idx="12">
                  <c:v>3597</c:v>
                </c:pt>
                <c:pt idx="13">
                  <c:v>3285</c:v>
                </c:pt>
                <c:pt idx="14">
                  <c:v>3194</c:v>
                </c:pt>
                <c:pt idx="15">
                  <c:v>3514</c:v>
                </c:pt>
                <c:pt idx="16">
                  <c:v>3728</c:v>
                </c:pt>
                <c:pt idx="17">
                  <c:v>3683</c:v>
                </c:pt>
                <c:pt idx="18">
                  <c:v>3153</c:v>
                </c:pt>
                <c:pt idx="19">
                  <c:v>3208</c:v>
                </c:pt>
                <c:pt idx="20">
                  <c:v>2856</c:v>
                </c:pt>
                <c:pt idx="21">
                  <c:v>3172</c:v>
                </c:pt>
                <c:pt idx="22">
                  <c:v>3139</c:v>
                </c:pt>
                <c:pt idx="23">
                  <c:v>2920</c:v>
                </c:pt>
                <c:pt idx="24">
                  <c:v>3910</c:v>
                </c:pt>
                <c:pt idx="25">
                  <c:v>3012</c:v>
                </c:pt>
                <c:pt idx="26">
                  <c:v>2841</c:v>
                </c:pt>
                <c:pt idx="27">
                  <c:v>2989</c:v>
                </c:pt>
                <c:pt idx="28">
                  <c:v>3012</c:v>
                </c:pt>
                <c:pt idx="29">
                  <c:v>2824</c:v>
                </c:pt>
                <c:pt idx="30">
                  <c:v>2889</c:v>
                </c:pt>
                <c:pt idx="31">
                  <c:v>2591</c:v>
                </c:pt>
                <c:pt idx="32">
                  <c:v>2971</c:v>
                </c:pt>
                <c:pt idx="33">
                  <c:v>2561</c:v>
                </c:pt>
                <c:pt idx="34">
                  <c:v>2365</c:v>
                </c:pt>
                <c:pt idx="35">
                  <c:v>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A-4319-B1D0-B979533A4D63}"/>
            </c:ext>
          </c:extLst>
        </c:ser>
        <c:ser>
          <c:idx val="1"/>
          <c:order val="1"/>
          <c:tx>
            <c:strRef>
              <c:f>'住宅着工戸数　年次'!$D$4:$D$5</c:f>
              <c:strCache>
                <c:ptCount val="2"/>
                <c:pt idx="0">
                  <c:v>貸家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'住宅着工戸数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'住宅着工戸数　年次'!$D$6:$D$41</c:f>
              <c:numCache>
                <c:formatCode>#,##0_ ;[Red]\-#,##0\ </c:formatCode>
                <c:ptCount val="36"/>
                <c:pt idx="0">
                  <c:v>4622</c:v>
                </c:pt>
                <c:pt idx="1">
                  <c:v>4940</c:v>
                </c:pt>
                <c:pt idx="2">
                  <c:v>3093</c:v>
                </c:pt>
                <c:pt idx="3">
                  <c:v>3801</c:v>
                </c:pt>
                <c:pt idx="4">
                  <c:v>4635</c:v>
                </c:pt>
                <c:pt idx="5">
                  <c:v>4268</c:v>
                </c:pt>
                <c:pt idx="6">
                  <c:v>3537</c:v>
                </c:pt>
                <c:pt idx="7">
                  <c:v>3378</c:v>
                </c:pt>
                <c:pt idx="8">
                  <c:v>3198</c:v>
                </c:pt>
                <c:pt idx="9">
                  <c:v>3394</c:v>
                </c:pt>
                <c:pt idx="10">
                  <c:v>4195</c:v>
                </c:pt>
                <c:pt idx="11">
                  <c:v>3908</c:v>
                </c:pt>
                <c:pt idx="12">
                  <c:v>3386</c:v>
                </c:pt>
                <c:pt idx="13">
                  <c:v>3182</c:v>
                </c:pt>
                <c:pt idx="14">
                  <c:v>2934</c:v>
                </c:pt>
                <c:pt idx="15">
                  <c:v>2967</c:v>
                </c:pt>
                <c:pt idx="16">
                  <c:v>2910</c:v>
                </c:pt>
                <c:pt idx="17">
                  <c:v>2217</c:v>
                </c:pt>
                <c:pt idx="18">
                  <c:v>2749</c:v>
                </c:pt>
                <c:pt idx="19">
                  <c:v>3068</c:v>
                </c:pt>
                <c:pt idx="20">
                  <c:v>2057</c:v>
                </c:pt>
                <c:pt idx="21">
                  <c:v>1559</c:v>
                </c:pt>
                <c:pt idx="22">
                  <c:v>1546</c:v>
                </c:pt>
                <c:pt idx="23">
                  <c:v>1419</c:v>
                </c:pt>
                <c:pt idx="24">
                  <c:v>2498</c:v>
                </c:pt>
                <c:pt idx="25">
                  <c:v>2269</c:v>
                </c:pt>
                <c:pt idx="26">
                  <c:v>2504</c:v>
                </c:pt>
                <c:pt idx="27">
                  <c:v>2899</c:v>
                </c:pt>
                <c:pt idx="28">
                  <c:v>2984</c:v>
                </c:pt>
                <c:pt idx="29">
                  <c:v>2018</c:v>
                </c:pt>
                <c:pt idx="30">
                  <c:v>1925</c:v>
                </c:pt>
                <c:pt idx="31">
                  <c:v>1152</c:v>
                </c:pt>
                <c:pt idx="32">
                  <c:v>1571</c:v>
                </c:pt>
                <c:pt idx="33">
                  <c:v>1449</c:v>
                </c:pt>
                <c:pt idx="34">
                  <c:v>1897</c:v>
                </c:pt>
                <c:pt idx="35">
                  <c:v>1761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A-4319-B1D0-B979533A4D63}"/>
            </c:ext>
          </c:extLst>
        </c:ser>
        <c:ser>
          <c:idx val="2"/>
          <c:order val="2"/>
          <c:tx>
            <c:strRef>
              <c:f>'住宅着工戸数　年次'!$E$4:$E$5</c:f>
              <c:strCache>
                <c:ptCount val="2"/>
                <c:pt idx="0">
                  <c:v>給与住宅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'住宅着工戸数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'住宅着工戸数　年次'!$E$6:$E$41</c:f>
              <c:numCache>
                <c:formatCode>#,##0_ ;[Red]\-#,##0\ </c:formatCode>
                <c:ptCount val="36"/>
                <c:pt idx="0">
                  <c:v>131</c:v>
                </c:pt>
                <c:pt idx="1">
                  <c:v>104</c:v>
                </c:pt>
                <c:pt idx="2">
                  <c:v>248</c:v>
                </c:pt>
                <c:pt idx="3">
                  <c:v>190</c:v>
                </c:pt>
                <c:pt idx="4">
                  <c:v>199</c:v>
                </c:pt>
                <c:pt idx="5">
                  <c:v>169</c:v>
                </c:pt>
                <c:pt idx="6">
                  <c:v>104</c:v>
                </c:pt>
                <c:pt idx="7">
                  <c:v>171</c:v>
                </c:pt>
                <c:pt idx="8">
                  <c:v>247</c:v>
                </c:pt>
                <c:pt idx="9">
                  <c:v>54</c:v>
                </c:pt>
                <c:pt idx="10">
                  <c:v>69</c:v>
                </c:pt>
                <c:pt idx="11">
                  <c:v>112</c:v>
                </c:pt>
                <c:pt idx="12">
                  <c:v>17</c:v>
                </c:pt>
                <c:pt idx="13">
                  <c:v>42</c:v>
                </c:pt>
                <c:pt idx="14">
                  <c:v>25</c:v>
                </c:pt>
                <c:pt idx="15">
                  <c:v>106</c:v>
                </c:pt>
                <c:pt idx="16">
                  <c:v>120</c:v>
                </c:pt>
                <c:pt idx="17">
                  <c:v>167</c:v>
                </c:pt>
                <c:pt idx="18">
                  <c:v>91</c:v>
                </c:pt>
                <c:pt idx="19">
                  <c:v>132</c:v>
                </c:pt>
                <c:pt idx="20">
                  <c:v>67</c:v>
                </c:pt>
                <c:pt idx="21">
                  <c:v>152</c:v>
                </c:pt>
                <c:pt idx="22">
                  <c:v>227</c:v>
                </c:pt>
                <c:pt idx="23">
                  <c:v>9</c:v>
                </c:pt>
                <c:pt idx="24">
                  <c:v>26</c:v>
                </c:pt>
                <c:pt idx="25">
                  <c:v>25</c:v>
                </c:pt>
                <c:pt idx="26">
                  <c:v>72</c:v>
                </c:pt>
                <c:pt idx="27">
                  <c:v>36</c:v>
                </c:pt>
                <c:pt idx="28">
                  <c:v>39</c:v>
                </c:pt>
                <c:pt idx="29">
                  <c:v>9</c:v>
                </c:pt>
                <c:pt idx="30">
                  <c:v>34</c:v>
                </c:pt>
                <c:pt idx="31">
                  <c:v>21</c:v>
                </c:pt>
                <c:pt idx="32">
                  <c:v>13</c:v>
                </c:pt>
                <c:pt idx="33">
                  <c:v>21</c:v>
                </c:pt>
                <c:pt idx="34">
                  <c:v>42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A-4319-B1D0-B979533A4D63}"/>
            </c:ext>
          </c:extLst>
        </c:ser>
        <c:ser>
          <c:idx val="3"/>
          <c:order val="3"/>
          <c:tx>
            <c:strRef>
              <c:f>'住宅着工戸数　年次'!$F$4:$F$5</c:f>
              <c:strCache>
                <c:ptCount val="2"/>
                <c:pt idx="0">
                  <c:v>分譲住宅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'住宅着工戸数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'住宅着工戸数　年次'!$F$6:$F$41</c:f>
              <c:numCache>
                <c:formatCode>#,##0_ ;[Red]\-#,##0\ </c:formatCode>
                <c:ptCount val="36"/>
                <c:pt idx="0">
                  <c:v>2249</c:v>
                </c:pt>
                <c:pt idx="1">
                  <c:v>2775</c:v>
                </c:pt>
                <c:pt idx="2">
                  <c:v>2804</c:v>
                </c:pt>
                <c:pt idx="3">
                  <c:v>2082</c:v>
                </c:pt>
                <c:pt idx="4">
                  <c:v>2344</c:v>
                </c:pt>
                <c:pt idx="5">
                  <c:v>2625</c:v>
                </c:pt>
                <c:pt idx="6">
                  <c:v>2388</c:v>
                </c:pt>
                <c:pt idx="7">
                  <c:v>2266</c:v>
                </c:pt>
                <c:pt idx="8">
                  <c:v>2093</c:v>
                </c:pt>
                <c:pt idx="9">
                  <c:v>1342</c:v>
                </c:pt>
                <c:pt idx="10">
                  <c:v>1108</c:v>
                </c:pt>
                <c:pt idx="11">
                  <c:v>1311</c:v>
                </c:pt>
                <c:pt idx="12">
                  <c:v>1243</c:v>
                </c:pt>
                <c:pt idx="13">
                  <c:v>1538</c:v>
                </c:pt>
                <c:pt idx="14">
                  <c:v>1289</c:v>
                </c:pt>
                <c:pt idx="15">
                  <c:v>1323</c:v>
                </c:pt>
                <c:pt idx="16">
                  <c:v>1492</c:v>
                </c:pt>
                <c:pt idx="17">
                  <c:v>1466</c:v>
                </c:pt>
                <c:pt idx="18">
                  <c:v>771</c:v>
                </c:pt>
                <c:pt idx="19">
                  <c:v>1239</c:v>
                </c:pt>
                <c:pt idx="20">
                  <c:v>891</c:v>
                </c:pt>
                <c:pt idx="21">
                  <c:v>567</c:v>
                </c:pt>
                <c:pt idx="22">
                  <c:v>598</c:v>
                </c:pt>
                <c:pt idx="23">
                  <c:v>628</c:v>
                </c:pt>
                <c:pt idx="24">
                  <c:v>783</c:v>
                </c:pt>
                <c:pt idx="25">
                  <c:v>593</c:v>
                </c:pt>
                <c:pt idx="26">
                  <c:v>995</c:v>
                </c:pt>
                <c:pt idx="27">
                  <c:v>974</c:v>
                </c:pt>
                <c:pt idx="28">
                  <c:v>1028</c:v>
                </c:pt>
                <c:pt idx="29">
                  <c:v>1062</c:v>
                </c:pt>
                <c:pt idx="30">
                  <c:v>832</c:v>
                </c:pt>
                <c:pt idx="31">
                  <c:v>983</c:v>
                </c:pt>
                <c:pt idx="32">
                  <c:v>1163</c:v>
                </c:pt>
                <c:pt idx="33">
                  <c:v>1167</c:v>
                </c:pt>
                <c:pt idx="34">
                  <c:v>975</c:v>
                </c:pt>
                <c:pt idx="35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A-4319-B1D0-B979533A4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685448"/>
        <c:axId val="221689760"/>
      </c:barChart>
      <c:catAx>
        <c:axId val="22168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9760"/>
        <c:crosses val="autoZero"/>
        <c:auto val="1"/>
        <c:lblAlgn val="ctr"/>
        <c:lblOffset val="100"/>
        <c:noMultiLvlLbl val="0"/>
      </c:catAx>
      <c:valAx>
        <c:axId val="2216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5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建築</a:t>
            </a:r>
            <a:r>
              <a:rPr lang="ja-JP" sz="1400"/>
              <a:t>着工</a:t>
            </a:r>
            <a:r>
              <a:rPr lang="ja-JP" altLang="en-US" sz="1400"/>
              <a:t>数</a:t>
            </a:r>
            <a:r>
              <a:rPr lang="ja-JP" sz="1400"/>
              <a:t>（</a:t>
            </a:r>
            <a:r>
              <a:rPr lang="ja-JP" altLang="en-US" sz="1400"/>
              <a:t>全国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38100"/>
          </c:spPr>
          <c:marker>
            <c:symbol val="none"/>
          </c:marker>
          <c:cat>
            <c:strRef>
              <c:f>'建築着工数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'建築着工数　年次'!$F$6:$F$41</c:f>
              <c:numCache>
                <c:formatCode>#,##0_);[Red]\(#,##0\)</c:formatCode>
                <c:ptCount val="36"/>
                <c:pt idx="0">
                  <c:v>1117803</c:v>
                </c:pt>
                <c:pt idx="1">
                  <c:v>1090661</c:v>
                </c:pt>
                <c:pt idx="2">
                  <c:v>987769</c:v>
                </c:pt>
                <c:pt idx="3">
                  <c:v>1016349</c:v>
                </c:pt>
                <c:pt idx="4">
                  <c:v>1040837</c:v>
                </c:pt>
                <c:pt idx="5">
                  <c:v>1090830</c:v>
                </c:pt>
                <c:pt idx="6">
                  <c:v>1037455</c:v>
                </c:pt>
                <c:pt idx="7">
                  <c:v>1159093</c:v>
                </c:pt>
                <c:pt idx="8">
                  <c:v>951554</c:v>
                </c:pt>
                <c:pt idx="9">
                  <c:v>841177</c:v>
                </c:pt>
                <c:pt idx="10">
                  <c:v>860126</c:v>
                </c:pt>
                <c:pt idx="11">
                  <c:v>846830</c:v>
                </c:pt>
                <c:pt idx="12">
                  <c:v>769121</c:v>
                </c:pt>
                <c:pt idx="13">
                  <c:v>732256</c:v>
                </c:pt>
                <c:pt idx="14">
                  <c:v>736508</c:v>
                </c:pt>
                <c:pt idx="15">
                  <c:v>747013</c:v>
                </c:pt>
                <c:pt idx="16">
                  <c:v>725614</c:v>
                </c:pt>
                <c:pt idx="17">
                  <c:v>731681</c:v>
                </c:pt>
                <c:pt idx="18">
                  <c:v>637377</c:v>
                </c:pt>
                <c:pt idx="19">
                  <c:v>629255</c:v>
                </c:pt>
                <c:pt idx="20">
                  <c:v>533509</c:v>
                </c:pt>
                <c:pt idx="21">
                  <c:v>575693</c:v>
                </c:pt>
                <c:pt idx="22">
                  <c:v>584300</c:v>
                </c:pt>
                <c:pt idx="23">
                  <c:v>608770</c:v>
                </c:pt>
                <c:pt idx="24">
                  <c:v>676332</c:v>
                </c:pt>
                <c:pt idx="25">
                  <c:v>592573</c:v>
                </c:pt>
                <c:pt idx="26">
                  <c:v>587154</c:v>
                </c:pt>
                <c:pt idx="27">
                  <c:v>609535</c:v>
                </c:pt>
                <c:pt idx="28">
                  <c:v>604503</c:v>
                </c:pt>
                <c:pt idx="29">
                  <c:v>598154</c:v>
                </c:pt>
                <c:pt idx="30">
                  <c:v>599353</c:v>
                </c:pt>
                <c:pt idx="31">
                  <c:v>534747</c:v>
                </c:pt>
                <c:pt idx="32">
                  <c:v>572712</c:v>
                </c:pt>
                <c:pt idx="33">
                  <c:v>546616</c:v>
                </c:pt>
                <c:pt idx="34">
                  <c:v>502687</c:v>
                </c:pt>
                <c:pt idx="35">
                  <c:v>477854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3-4CA1-9ED1-07C8EFE48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689368"/>
        <c:axId val="221690544"/>
      </c:lineChart>
      <c:catAx>
        <c:axId val="221689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0544"/>
        <c:crosses val="autoZero"/>
        <c:auto val="1"/>
        <c:lblAlgn val="ctr"/>
        <c:lblOffset val="100"/>
        <c:noMultiLvlLbl val="0"/>
      </c:catAx>
      <c:valAx>
        <c:axId val="22169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9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建築</a:t>
            </a:r>
            <a:r>
              <a:rPr lang="ja-JP" sz="1400"/>
              <a:t>着工数（</a:t>
            </a:r>
            <a:r>
              <a:rPr lang="ja-JP" altLang="en-US" sz="1400"/>
              <a:t>香川県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度次</a:t>
            </a:r>
            <a:r>
              <a:rPr lang="en-US" sz="1400"/>
              <a:t>】</a:t>
            </a:r>
            <a:endParaRPr lang="ja-JP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none"/>
          </c:marker>
          <c:cat>
            <c:strRef>
              <c:f>'建築着工数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'建築着工数　年度次'!$C$6:$C$41</c:f>
              <c:numCache>
                <c:formatCode>#,##0_);[Red]\(#,##0\)</c:formatCode>
                <c:ptCount val="36"/>
                <c:pt idx="0">
                  <c:v>9766</c:v>
                </c:pt>
                <c:pt idx="1">
                  <c:v>9450</c:v>
                </c:pt>
                <c:pt idx="2">
                  <c:v>8764</c:v>
                </c:pt>
                <c:pt idx="3">
                  <c:v>9323</c:v>
                </c:pt>
                <c:pt idx="4">
                  <c:v>9986</c:v>
                </c:pt>
                <c:pt idx="5">
                  <c:v>10392</c:v>
                </c:pt>
                <c:pt idx="6">
                  <c:v>9196</c:v>
                </c:pt>
                <c:pt idx="7">
                  <c:v>10500</c:v>
                </c:pt>
                <c:pt idx="8">
                  <c:v>7882</c:v>
                </c:pt>
                <c:pt idx="9">
                  <c:v>7111</c:v>
                </c:pt>
                <c:pt idx="10">
                  <c:v>7707</c:v>
                </c:pt>
                <c:pt idx="11">
                  <c:v>7082</c:v>
                </c:pt>
                <c:pt idx="12">
                  <c:v>6344</c:v>
                </c:pt>
                <c:pt idx="13">
                  <c:v>5958</c:v>
                </c:pt>
                <c:pt idx="14">
                  <c:v>5695</c:v>
                </c:pt>
                <c:pt idx="15">
                  <c:v>6405</c:v>
                </c:pt>
                <c:pt idx="16">
                  <c:v>6240</c:v>
                </c:pt>
                <c:pt idx="17">
                  <c:v>6069</c:v>
                </c:pt>
                <c:pt idx="18">
                  <c:v>5296</c:v>
                </c:pt>
                <c:pt idx="19">
                  <c:v>5287</c:v>
                </c:pt>
                <c:pt idx="20">
                  <c:v>4600</c:v>
                </c:pt>
                <c:pt idx="21">
                  <c:v>4741</c:v>
                </c:pt>
                <c:pt idx="22">
                  <c:v>4933</c:v>
                </c:pt>
                <c:pt idx="23">
                  <c:v>4952</c:v>
                </c:pt>
                <c:pt idx="24">
                  <c:v>5952</c:v>
                </c:pt>
                <c:pt idx="25">
                  <c:v>5003</c:v>
                </c:pt>
                <c:pt idx="26">
                  <c:v>4892</c:v>
                </c:pt>
                <c:pt idx="27">
                  <c:v>5005</c:v>
                </c:pt>
                <c:pt idx="28">
                  <c:v>5381</c:v>
                </c:pt>
                <c:pt idx="29">
                  <c:v>5054</c:v>
                </c:pt>
                <c:pt idx="30">
                  <c:v>4941</c:v>
                </c:pt>
                <c:pt idx="31">
                  <c:v>4397</c:v>
                </c:pt>
                <c:pt idx="32">
                  <c:v>4830</c:v>
                </c:pt>
                <c:pt idx="33">
                  <c:v>4857</c:v>
                </c:pt>
                <c:pt idx="34">
                  <c:v>4117</c:v>
                </c:pt>
                <c:pt idx="35">
                  <c:v>4249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6-47BA-AEFE-4A7C9BD78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750744"/>
        <c:axId val="223930968"/>
      </c:lineChart>
      <c:catAx>
        <c:axId val="9275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3930968"/>
        <c:crosses val="autoZero"/>
        <c:auto val="1"/>
        <c:lblAlgn val="ctr"/>
        <c:lblOffset val="100"/>
        <c:noMultiLvlLbl val="0"/>
      </c:catAx>
      <c:valAx>
        <c:axId val="22393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92750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建築</a:t>
            </a:r>
            <a:r>
              <a:rPr lang="ja-JP" sz="1400"/>
              <a:t>着工</a:t>
            </a:r>
            <a:r>
              <a:rPr lang="ja-JP" altLang="en-US" sz="1400"/>
              <a:t>数</a:t>
            </a:r>
            <a:r>
              <a:rPr lang="ja-JP" sz="1400"/>
              <a:t>（</a:t>
            </a:r>
            <a:r>
              <a:rPr lang="ja-JP" altLang="en-US" sz="1400"/>
              <a:t>全国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度次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38100"/>
          </c:spPr>
          <c:marker>
            <c:symbol val="none"/>
          </c:marker>
          <c:cat>
            <c:strRef>
              <c:f>'建築着工数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'建築着工数　年度次'!$F$6:$F$41</c:f>
              <c:numCache>
                <c:formatCode>#,##0_);[Red]\(#,##0\)</c:formatCode>
                <c:ptCount val="36"/>
                <c:pt idx="0">
                  <c:v>1109549</c:v>
                </c:pt>
                <c:pt idx="1">
                  <c:v>1070519</c:v>
                </c:pt>
                <c:pt idx="2">
                  <c:v>992555</c:v>
                </c:pt>
                <c:pt idx="3">
                  <c:v>1012236</c:v>
                </c:pt>
                <c:pt idx="4">
                  <c:v>1048236</c:v>
                </c:pt>
                <c:pt idx="5">
                  <c:v>1094541</c:v>
                </c:pt>
                <c:pt idx="6">
                  <c:v>1051039</c:v>
                </c:pt>
                <c:pt idx="7">
                  <c:v>1149203</c:v>
                </c:pt>
                <c:pt idx="8">
                  <c:v>912098</c:v>
                </c:pt>
                <c:pt idx="9">
                  <c:v>839927</c:v>
                </c:pt>
                <c:pt idx="10">
                  <c:v>862489</c:v>
                </c:pt>
                <c:pt idx="11">
                  <c:v>828061</c:v>
                </c:pt>
                <c:pt idx="12">
                  <c:v>756268</c:v>
                </c:pt>
                <c:pt idx="13">
                  <c:v>729981</c:v>
                </c:pt>
                <c:pt idx="14">
                  <c:v>742010</c:v>
                </c:pt>
                <c:pt idx="15">
                  <c:v>743771</c:v>
                </c:pt>
                <c:pt idx="16">
                  <c:v>723920</c:v>
                </c:pt>
                <c:pt idx="17">
                  <c:v>727882</c:v>
                </c:pt>
                <c:pt idx="18">
                  <c:v>626763</c:v>
                </c:pt>
                <c:pt idx="19">
                  <c:v>605467</c:v>
                </c:pt>
                <c:pt idx="20">
                  <c:v>538220</c:v>
                </c:pt>
                <c:pt idx="21">
                  <c:v>582139</c:v>
                </c:pt>
                <c:pt idx="22">
                  <c:v>585930</c:v>
                </c:pt>
                <c:pt idx="23">
                  <c:v>616510</c:v>
                </c:pt>
                <c:pt idx="24">
                  <c:v>676684</c:v>
                </c:pt>
                <c:pt idx="25">
                  <c:v>582115</c:v>
                </c:pt>
                <c:pt idx="26">
                  <c:v>591382</c:v>
                </c:pt>
                <c:pt idx="27">
                  <c:v>610001</c:v>
                </c:pt>
                <c:pt idx="28">
                  <c:v>599483</c:v>
                </c:pt>
                <c:pt idx="29">
                  <c:v>604622</c:v>
                </c:pt>
                <c:pt idx="30">
                  <c:v>589024</c:v>
                </c:pt>
                <c:pt idx="31">
                  <c:v>533806</c:v>
                </c:pt>
                <c:pt idx="32">
                  <c:v>571832</c:v>
                </c:pt>
                <c:pt idx="33">
                  <c:v>539771</c:v>
                </c:pt>
                <c:pt idx="34">
                  <c:v>492741</c:v>
                </c:pt>
                <c:pt idx="35">
                  <c:v>487546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0B-4EBC-B290-FB3C804B1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25480"/>
        <c:axId val="223930576"/>
      </c:lineChart>
      <c:catAx>
        <c:axId val="22392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3930576"/>
        <c:crosses val="autoZero"/>
        <c:auto val="1"/>
        <c:lblAlgn val="ctr"/>
        <c:lblOffset val="100"/>
        <c:noMultiLvlLbl val="0"/>
      </c:catAx>
      <c:valAx>
        <c:axId val="2239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3925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</a:t>
            </a:r>
            <a:r>
              <a:rPr lang="ja-JP" altLang="en-US" sz="1400"/>
              <a:t>総</a:t>
            </a:r>
            <a:r>
              <a:rPr lang="ja-JP" sz="1400"/>
              <a:t>戸数・前年比）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'住宅着工戸数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'住宅着工戸数　年次'!$I$6:$I$41</c:f>
              <c:numCache>
                <c:formatCode>#,##0_ ;[Red]\-#,##0\ </c:formatCode>
                <c:ptCount val="36"/>
                <c:pt idx="0">
                  <c:v>11329</c:v>
                </c:pt>
                <c:pt idx="1">
                  <c:v>12003</c:v>
                </c:pt>
                <c:pt idx="2">
                  <c:v>9627</c:v>
                </c:pt>
                <c:pt idx="3">
                  <c:v>10096</c:v>
                </c:pt>
                <c:pt idx="4">
                  <c:v>12105</c:v>
                </c:pt>
                <c:pt idx="5">
                  <c:v>12362</c:v>
                </c:pt>
                <c:pt idx="6">
                  <c:v>10766</c:v>
                </c:pt>
                <c:pt idx="7">
                  <c:v>11754</c:v>
                </c:pt>
                <c:pt idx="8">
                  <c:v>10124</c:v>
                </c:pt>
                <c:pt idx="9">
                  <c:v>8621</c:v>
                </c:pt>
                <c:pt idx="10">
                  <c:v>9826</c:v>
                </c:pt>
                <c:pt idx="11">
                  <c:v>9494</c:v>
                </c:pt>
                <c:pt idx="12">
                  <c:v>8243</c:v>
                </c:pt>
                <c:pt idx="13">
                  <c:v>8047</c:v>
                </c:pt>
                <c:pt idx="14">
                  <c:v>7442</c:v>
                </c:pt>
                <c:pt idx="15">
                  <c:v>7910</c:v>
                </c:pt>
                <c:pt idx="16">
                  <c:v>8250</c:v>
                </c:pt>
                <c:pt idx="17">
                  <c:v>7533</c:v>
                </c:pt>
                <c:pt idx="18">
                  <c:v>6764</c:v>
                </c:pt>
                <c:pt idx="19">
                  <c:v>7647</c:v>
                </c:pt>
                <c:pt idx="20">
                  <c:v>5871</c:v>
                </c:pt>
                <c:pt idx="21">
                  <c:v>5450</c:v>
                </c:pt>
                <c:pt idx="22">
                  <c:v>5510</c:v>
                </c:pt>
                <c:pt idx="23">
                  <c:v>4976</c:v>
                </c:pt>
                <c:pt idx="24">
                  <c:v>7217</c:v>
                </c:pt>
                <c:pt idx="25">
                  <c:v>5899</c:v>
                </c:pt>
                <c:pt idx="26">
                  <c:v>6412</c:v>
                </c:pt>
                <c:pt idx="27">
                  <c:v>6898</c:v>
                </c:pt>
                <c:pt idx="28">
                  <c:v>7063</c:v>
                </c:pt>
                <c:pt idx="29">
                  <c:v>5913</c:v>
                </c:pt>
                <c:pt idx="30">
                  <c:v>5680</c:v>
                </c:pt>
                <c:pt idx="31">
                  <c:v>4747</c:v>
                </c:pt>
                <c:pt idx="32">
                  <c:v>5718</c:v>
                </c:pt>
                <c:pt idx="33">
                  <c:v>5198</c:v>
                </c:pt>
                <c:pt idx="34">
                  <c:v>5279</c:v>
                </c:pt>
                <c:pt idx="35">
                  <c:v>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8-4CD7-9508-78AD8FD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1687408"/>
        <c:axId val="22169289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'住宅着工戸数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'住宅着工戸数　年次'!$J$6:$J$41</c:f>
              <c:numCache>
                <c:formatCode>0.0%</c:formatCode>
                <c:ptCount val="36"/>
                <c:pt idx="1">
                  <c:v>1.0594933356871745</c:v>
                </c:pt>
                <c:pt idx="2">
                  <c:v>0.80204948762809303</c:v>
                </c:pt>
                <c:pt idx="3">
                  <c:v>1.0487171496831826</c:v>
                </c:pt>
                <c:pt idx="4">
                  <c:v>1.1989896988906497</c:v>
                </c:pt>
                <c:pt idx="5">
                  <c:v>1.0212308963238332</c:v>
                </c:pt>
                <c:pt idx="6">
                  <c:v>0.87089467723669312</c:v>
                </c:pt>
                <c:pt idx="7">
                  <c:v>1.091770388259335</c:v>
                </c:pt>
                <c:pt idx="8">
                  <c:v>0.86132380466224268</c:v>
                </c:pt>
                <c:pt idx="9">
                  <c:v>0.85154089292769652</c:v>
                </c:pt>
                <c:pt idx="10">
                  <c:v>1.1397749681011484</c:v>
                </c:pt>
                <c:pt idx="11">
                  <c:v>0.96621209037248112</c:v>
                </c:pt>
                <c:pt idx="12">
                  <c:v>0.86823256793764481</c:v>
                </c:pt>
                <c:pt idx="13">
                  <c:v>0.97622224918112332</c:v>
                </c:pt>
                <c:pt idx="14">
                  <c:v>0.92481670187647569</c:v>
                </c:pt>
                <c:pt idx="15">
                  <c:v>1.0628863208814834</c:v>
                </c:pt>
                <c:pt idx="16">
                  <c:v>1.0429835651074588</c:v>
                </c:pt>
                <c:pt idx="17">
                  <c:v>0.91309090909090906</c:v>
                </c:pt>
                <c:pt idx="18">
                  <c:v>0.89791583698393729</c:v>
                </c:pt>
                <c:pt idx="19">
                  <c:v>1.1305440567711413</c:v>
                </c:pt>
                <c:pt idx="20">
                  <c:v>0.76775205963122795</c:v>
                </c:pt>
                <c:pt idx="21">
                  <c:v>0.92829160279339129</c:v>
                </c:pt>
                <c:pt idx="22">
                  <c:v>1.0110091743119265</c:v>
                </c:pt>
                <c:pt idx="23">
                  <c:v>0.9030852994555354</c:v>
                </c:pt>
                <c:pt idx="24">
                  <c:v>1.4503617363344052</c:v>
                </c:pt>
                <c:pt idx="25">
                  <c:v>0.81737564084799774</c:v>
                </c:pt>
                <c:pt idx="26">
                  <c:v>1.0869638921851161</c:v>
                </c:pt>
                <c:pt idx="27">
                  <c:v>1.0757953836556458</c:v>
                </c:pt>
                <c:pt idx="28">
                  <c:v>1.023919976804871</c:v>
                </c:pt>
                <c:pt idx="29">
                  <c:v>0.83717966869602156</c:v>
                </c:pt>
                <c:pt idx="30">
                  <c:v>0.96059529849484182</c:v>
                </c:pt>
                <c:pt idx="31">
                  <c:v>0.83573943661971828</c:v>
                </c:pt>
                <c:pt idx="32">
                  <c:v>1.2045502422582683</c:v>
                </c:pt>
                <c:pt idx="33">
                  <c:v>0.90905911157747465</c:v>
                </c:pt>
                <c:pt idx="34">
                  <c:v>1.0155829165063486</c:v>
                </c:pt>
                <c:pt idx="35">
                  <c:v>0.91456715286986168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8-4CD7-9508-78AD8FD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87800"/>
        <c:axId val="221685840"/>
      </c:lineChart>
      <c:catAx>
        <c:axId val="22168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2896"/>
        <c:crosses val="autoZero"/>
        <c:auto val="1"/>
        <c:lblAlgn val="ctr"/>
        <c:lblOffset val="100"/>
        <c:noMultiLvlLbl val="0"/>
      </c:catAx>
      <c:valAx>
        <c:axId val="22169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7408"/>
        <c:crosses val="autoZero"/>
        <c:crossBetween val="between"/>
      </c:valAx>
      <c:catAx>
        <c:axId val="221687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685840"/>
        <c:crosses val="autoZero"/>
        <c:auto val="1"/>
        <c:lblAlgn val="ctr"/>
        <c:lblOffset val="100"/>
        <c:noMultiLvlLbl val="0"/>
      </c:catAx>
      <c:valAx>
        <c:axId val="221685840"/>
        <c:scaling>
          <c:orientation val="minMax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前年比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780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新設分譲住宅</a:t>
            </a:r>
            <a:r>
              <a:rPr lang="ja-JP" altLang="en-US" sz="1400"/>
              <a:t>着工戸数（建て方別）</a:t>
            </a:r>
            <a:r>
              <a:rPr lang="ja-JP" sz="1400"/>
              <a:t>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'住宅着工戸数　年次'!$G$5</c:f>
              <c:strCache>
                <c:ptCount val="1"/>
                <c:pt idx="0">
                  <c:v>長屋建・共同住宅等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cat>
            <c:strRef>
              <c:f>'住宅着工戸数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'住宅着工戸数　年次'!$G$6:$G$41</c:f>
              <c:numCache>
                <c:formatCode>#,##0_ ;[Red]\-#,##0\ </c:formatCode>
                <c:ptCount val="36"/>
                <c:pt idx="0">
                  <c:v>1051</c:v>
                </c:pt>
                <c:pt idx="1">
                  <c:v>1301</c:v>
                </c:pt>
                <c:pt idx="2">
                  <c:v>1440</c:v>
                </c:pt>
                <c:pt idx="3">
                  <c:v>791</c:v>
                </c:pt>
                <c:pt idx="4">
                  <c:v>950</c:v>
                </c:pt>
                <c:pt idx="5">
                  <c:v>1197</c:v>
                </c:pt>
                <c:pt idx="6">
                  <c:v>990</c:v>
                </c:pt>
                <c:pt idx="7">
                  <c:v>814</c:v>
                </c:pt>
                <c:pt idx="8">
                  <c:v>914</c:v>
                </c:pt>
                <c:pt idx="9">
                  <c:v>569</c:v>
                </c:pt>
                <c:pt idx="10">
                  <c:v>407</c:v>
                </c:pt>
                <c:pt idx="11">
                  <c:v>690</c:v>
                </c:pt>
                <c:pt idx="12">
                  <c:v>670</c:v>
                </c:pt>
                <c:pt idx="13">
                  <c:v>1106</c:v>
                </c:pt>
                <c:pt idx="14">
                  <c:v>883</c:v>
                </c:pt>
                <c:pt idx="15">
                  <c:v>936</c:v>
                </c:pt>
                <c:pt idx="16">
                  <c:v>1157</c:v>
                </c:pt>
                <c:pt idx="17">
                  <c:v>1118</c:v>
                </c:pt>
                <c:pt idx="18">
                  <c:v>464</c:v>
                </c:pt>
                <c:pt idx="19">
                  <c:v>945</c:v>
                </c:pt>
                <c:pt idx="20">
                  <c:v>642</c:v>
                </c:pt>
                <c:pt idx="21">
                  <c:v>311</c:v>
                </c:pt>
                <c:pt idx="22">
                  <c:v>337</c:v>
                </c:pt>
                <c:pt idx="23">
                  <c:v>321</c:v>
                </c:pt>
                <c:pt idx="24">
                  <c:v>420</c:v>
                </c:pt>
                <c:pt idx="25">
                  <c:v>317</c:v>
                </c:pt>
                <c:pt idx="26">
                  <c:v>597</c:v>
                </c:pt>
                <c:pt idx="27">
                  <c:v>561</c:v>
                </c:pt>
                <c:pt idx="28">
                  <c:v>553</c:v>
                </c:pt>
                <c:pt idx="29">
                  <c:v>490</c:v>
                </c:pt>
                <c:pt idx="30">
                  <c:v>355</c:v>
                </c:pt>
                <c:pt idx="31">
                  <c:v>518</c:v>
                </c:pt>
                <c:pt idx="32">
                  <c:v>607</c:v>
                </c:pt>
                <c:pt idx="33">
                  <c:v>524</c:v>
                </c:pt>
                <c:pt idx="34">
                  <c:v>398</c:v>
                </c:pt>
                <c:pt idx="35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A-4311-A582-C522F95479DA}"/>
            </c:ext>
          </c:extLst>
        </c:ser>
        <c:ser>
          <c:idx val="1"/>
          <c:order val="1"/>
          <c:tx>
            <c:strRef>
              <c:f>'住宅着工戸数　年次'!$H$5</c:f>
              <c:strCache>
                <c:ptCount val="1"/>
                <c:pt idx="0">
                  <c:v>一戸建て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strRef>
              <c:f>'住宅着工戸数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'住宅着工戸数　年次'!$H$6:$H$41</c:f>
              <c:numCache>
                <c:formatCode>#,##0_ ;[Red]\-#,##0\ </c:formatCode>
                <c:ptCount val="36"/>
                <c:pt idx="0">
                  <c:v>1198</c:v>
                </c:pt>
                <c:pt idx="1">
                  <c:v>1474</c:v>
                </c:pt>
                <c:pt idx="2">
                  <c:v>1364</c:v>
                </c:pt>
                <c:pt idx="3">
                  <c:v>1291</c:v>
                </c:pt>
                <c:pt idx="4">
                  <c:v>1394</c:v>
                </c:pt>
                <c:pt idx="5">
                  <c:v>1428</c:v>
                </c:pt>
                <c:pt idx="6">
                  <c:v>1398</c:v>
                </c:pt>
                <c:pt idx="7">
                  <c:v>1452</c:v>
                </c:pt>
                <c:pt idx="8">
                  <c:v>1179</c:v>
                </c:pt>
                <c:pt idx="9">
                  <c:v>773</c:v>
                </c:pt>
                <c:pt idx="10">
                  <c:v>701</c:v>
                </c:pt>
                <c:pt idx="11">
                  <c:v>621</c:v>
                </c:pt>
                <c:pt idx="12">
                  <c:v>573</c:v>
                </c:pt>
                <c:pt idx="13">
                  <c:v>432</c:v>
                </c:pt>
                <c:pt idx="14">
                  <c:v>406</c:v>
                </c:pt>
                <c:pt idx="15">
                  <c:v>387</c:v>
                </c:pt>
                <c:pt idx="16">
                  <c:v>335</c:v>
                </c:pt>
                <c:pt idx="17">
                  <c:v>348</c:v>
                </c:pt>
                <c:pt idx="18">
                  <c:v>307</c:v>
                </c:pt>
                <c:pt idx="19">
                  <c:v>292</c:v>
                </c:pt>
                <c:pt idx="20">
                  <c:v>249</c:v>
                </c:pt>
                <c:pt idx="21">
                  <c:v>256</c:v>
                </c:pt>
                <c:pt idx="22">
                  <c:v>261</c:v>
                </c:pt>
                <c:pt idx="23">
                  <c:v>307</c:v>
                </c:pt>
                <c:pt idx="24">
                  <c:v>363</c:v>
                </c:pt>
                <c:pt idx="25">
                  <c:v>276</c:v>
                </c:pt>
                <c:pt idx="26">
                  <c:v>398</c:v>
                </c:pt>
                <c:pt idx="27">
                  <c:v>413</c:v>
                </c:pt>
                <c:pt idx="28">
                  <c:v>475</c:v>
                </c:pt>
                <c:pt idx="29">
                  <c:v>572</c:v>
                </c:pt>
                <c:pt idx="30">
                  <c:v>477</c:v>
                </c:pt>
                <c:pt idx="31">
                  <c:v>465</c:v>
                </c:pt>
                <c:pt idx="32">
                  <c:v>556</c:v>
                </c:pt>
                <c:pt idx="33">
                  <c:v>643</c:v>
                </c:pt>
                <c:pt idx="34">
                  <c:v>577</c:v>
                </c:pt>
                <c:pt idx="35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A-4311-A582-C522F9547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688584"/>
        <c:axId val="221690152"/>
      </c:areaChart>
      <c:catAx>
        <c:axId val="22168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0152"/>
        <c:crosses val="autoZero"/>
        <c:auto val="1"/>
        <c:lblAlgn val="ctr"/>
        <c:lblOffset val="100"/>
        <c:noMultiLvlLbl val="0"/>
      </c:catAx>
      <c:valAx>
        <c:axId val="22169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8858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sz="1400"/>
              <a:t>香川県　新設住宅着工戸数（利用関係別）　</a:t>
            </a:r>
            <a:r>
              <a:rPr lang="en-US" sz="1400"/>
              <a:t>【</a:t>
            </a:r>
            <a:r>
              <a:rPr lang="ja-JP" sz="1400"/>
              <a:t>年度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12303807235677E-2"/>
          <c:y val="0.10866980986274102"/>
          <c:w val="0.91554437098480734"/>
          <c:h val="0.670137399848433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'住宅着工戸数　年度次'!$C$4:$C$5</c:f>
              <c:strCache>
                <c:ptCount val="2"/>
                <c:pt idx="0">
                  <c:v>持家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'住宅着工戸数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'住宅着工戸数　年度次'!$C$6:$C$41</c:f>
              <c:numCache>
                <c:formatCode>#,##0_ ;[Red]\-#,##0\ </c:formatCode>
                <c:ptCount val="36"/>
                <c:pt idx="0">
                  <c:v>4322</c:v>
                </c:pt>
                <c:pt idx="1">
                  <c:v>4073</c:v>
                </c:pt>
                <c:pt idx="2">
                  <c:v>3485</c:v>
                </c:pt>
                <c:pt idx="3">
                  <c:v>4249</c:v>
                </c:pt>
                <c:pt idx="4">
                  <c:v>4891</c:v>
                </c:pt>
                <c:pt idx="5">
                  <c:v>5531</c:v>
                </c:pt>
                <c:pt idx="6">
                  <c:v>4703</c:v>
                </c:pt>
                <c:pt idx="7">
                  <c:v>6114</c:v>
                </c:pt>
                <c:pt idx="8">
                  <c:v>4119</c:v>
                </c:pt>
                <c:pt idx="9">
                  <c:v>3843</c:v>
                </c:pt>
                <c:pt idx="10">
                  <c:v>4622</c:v>
                </c:pt>
                <c:pt idx="11">
                  <c:v>3934</c:v>
                </c:pt>
                <c:pt idx="12">
                  <c:v>3433</c:v>
                </c:pt>
                <c:pt idx="13">
                  <c:v>3262</c:v>
                </c:pt>
                <c:pt idx="14">
                  <c:v>3167</c:v>
                </c:pt>
                <c:pt idx="15">
                  <c:v>3668</c:v>
                </c:pt>
                <c:pt idx="16">
                  <c:v>3746</c:v>
                </c:pt>
                <c:pt idx="17">
                  <c:v>3643</c:v>
                </c:pt>
                <c:pt idx="18">
                  <c:v>3089</c:v>
                </c:pt>
                <c:pt idx="19">
                  <c:v>3191</c:v>
                </c:pt>
                <c:pt idx="20">
                  <c:v>2891</c:v>
                </c:pt>
                <c:pt idx="21">
                  <c:v>3109</c:v>
                </c:pt>
                <c:pt idx="22">
                  <c:v>3130</c:v>
                </c:pt>
                <c:pt idx="23">
                  <c:v>3126</c:v>
                </c:pt>
                <c:pt idx="24">
                  <c:v>3759</c:v>
                </c:pt>
                <c:pt idx="25">
                  <c:v>2964</c:v>
                </c:pt>
                <c:pt idx="26">
                  <c:v>2842</c:v>
                </c:pt>
                <c:pt idx="27">
                  <c:v>3002</c:v>
                </c:pt>
                <c:pt idx="28">
                  <c:v>2947</c:v>
                </c:pt>
                <c:pt idx="29">
                  <c:v>2866</c:v>
                </c:pt>
                <c:pt idx="30">
                  <c:v>2830</c:v>
                </c:pt>
                <c:pt idx="31">
                  <c:v>2574</c:v>
                </c:pt>
                <c:pt idx="32">
                  <c:v>2956</c:v>
                </c:pt>
                <c:pt idx="33">
                  <c:v>2567</c:v>
                </c:pt>
                <c:pt idx="34">
                  <c:v>2283</c:v>
                </c:pt>
                <c:pt idx="35">
                  <c:v>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5-466E-8C1F-830CA13F3E0A}"/>
            </c:ext>
          </c:extLst>
        </c:ser>
        <c:ser>
          <c:idx val="1"/>
          <c:order val="1"/>
          <c:tx>
            <c:strRef>
              <c:f>'住宅着工戸数　年度次'!$D$4:$D$5</c:f>
              <c:strCache>
                <c:ptCount val="2"/>
                <c:pt idx="0">
                  <c:v>貸家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'住宅着工戸数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'住宅着工戸数　年度次'!$D$6:$D$41</c:f>
              <c:numCache>
                <c:formatCode>#,##0_ ;[Red]\-#,##0\ </c:formatCode>
                <c:ptCount val="36"/>
                <c:pt idx="0">
                  <c:v>5138</c:v>
                </c:pt>
                <c:pt idx="1">
                  <c:v>4407</c:v>
                </c:pt>
                <c:pt idx="2">
                  <c:v>3206</c:v>
                </c:pt>
                <c:pt idx="3">
                  <c:v>3877</c:v>
                </c:pt>
                <c:pt idx="4">
                  <c:v>4833</c:v>
                </c:pt>
                <c:pt idx="5">
                  <c:v>4006</c:v>
                </c:pt>
                <c:pt idx="6">
                  <c:v>3531</c:v>
                </c:pt>
                <c:pt idx="7">
                  <c:v>3357</c:v>
                </c:pt>
                <c:pt idx="8">
                  <c:v>3001</c:v>
                </c:pt>
                <c:pt idx="9">
                  <c:v>3709</c:v>
                </c:pt>
                <c:pt idx="10">
                  <c:v>4000</c:v>
                </c:pt>
                <c:pt idx="11">
                  <c:v>3887</c:v>
                </c:pt>
                <c:pt idx="12">
                  <c:v>3429</c:v>
                </c:pt>
                <c:pt idx="13">
                  <c:v>3092</c:v>
                </c:pt>
                <c:pt idx="14">
                  <c:v>2778</c:v>
                </c:pt>
                <c:pt idx="15">
                  <c:v>3123</c:v>
                </c:pt>
                <c:pt idx="16">
                  <c:v>2548</c:v>
                </c:pt>
                <c:pt idx="17">
                  <c:v>2557</c:v>
                </c:pt>
                <c:pt idx="18">
                  <c:v>2763</c:v>
                </c:pt>
                <c:pt idx="19">
                  <c:v>2798</c:v>
                </c:pt>
                <c:pt idx="20">
                  <c:v>2040</c:v>
                </c:pt>
                <c:pt idx="21">
                  <c:v>1473</c:v>
                </c:pt>
                <c:pt idx="22">
                  <c:v>1575</c:v>
                </c:pt>
                <c:pt idx="23">
                  <c:v>1557</c:v>
                </c:pt>
                <c:pt idx="24">
                  <c:v>2379</c:v>
                </c:pt>
                <c:pt idx="25">
                  <c:v>2437</c:v>
                </c:pt>
                <c:pt idx="26">
                  <c:v>2589</c:v>
                </c:pt>
                <c:pt idx="27">
                  <c:v>2783</c:v>
                </c:pt>
                <c:pt idx="28">
                  <c:v>2869</c:v>
                </c:pt>
                <c:pt idx="29">
                  <c:v>2218</c:v>
                </c:pt>
                <c:pt idx="30">
                  <c:v>1653</c:v>
                </c:pt>
                <c:pt idx="31">
                  <c:v>1078</c:v>
                </c:pt>
                <c:pt idx="32">
                  <c:v>1552</c:v>
                </c:pt>
                <c:pt idx="33">
                  <c:v>1735</c:v>
                </c:pt>
                <c:pt idx="34">
                  <c:v>1853</c:v>
                </c:pt>
                <c:pt idx="35">
                  <c:v>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5-466E-8C1F-830CA13F3E0A}"/>
            </c:ext>
          </c:extLst>
        </c:ser>
        <c:ser>
          <c:idx val="2"/>
          <c:order val="2"/>
          <c:tx>
            <c:strRef>
              <c:f>'住宅着工戸数　年度次'!$E$4:$E$5</c:f>
              <c:strCache>
                <c:ptCount val="2"/>
                <c:pt idx="0">
                  <c:v>給与住宅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'住宅着工戸数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'住宅着工戸数　年度次'!$E$6:$E$41</c:f>
              <c:numCache>
                <c:formatCode>#,##0_ ;[Red]\-#,##0\ </c:formatCode>
                <c:ptCount val="36"/>
                <c:pt idx="0">
                  <c:v>109</c:v>
                </c:pt>
                <c:pt idx="1">
                  <c:v>121</c:v>
                </c:pt>
                <c:pt idx="2">
                  <c:v>251</c:v>
                </c:pt>
                <c:pt idx="3">
                  <c:v>183</c:v>
                </c:pt>
                <c:pt idx="4">
                  <c:v>168</c:v>
                </c:pt>
                <c:pt idx="5">
                  <c:v>211</c:v>
                </c:pt>
                <c:pt idx="6">
                  <c:v>107</c:v>
                </c:pt>
                <c:pt idx="7">
                  <c:v>139</c:v>
                </c:pt>
                <c:pt idx="8">
                  <c:v>246</c:v>
                </c:pt>
                <c:pt idx="9">
                  <c:v>66</c:v>
                </c:pt>
                <c:pt idx="10">
                  <c:v>45</c:v>
                </c:pt>
                <c:pt idx="11">
                  <c:v>115</c:v>
                </c:pt>
                <c:pt idx="12">
                  <c:v>22</c:v>
                </c:pt>
                <c:pt idx="13">
                  <c:v>41</c:v>
                </c:pt>
                <c:pt idx="14">
                  <c:v>73</c:v>
                </c:pt>
                <c:pt idx="15">
                  <c:v>89</c:v>
                </c:pt>
                <c:pt idx="16">
                  <c:v>126</c:v>
                </c:pt>
                <c:pt idx="17">
                  <c:v>123</c:v>
                </c:pt>
                <c:pt idx="18">
                  <c:v>91</c:v>
                </c:pt>
                <c:pt idx="19">
                  <c:v>144</c:v>
                </c:pt>
                <c:pt idx="20">
                  <c:v>60</c:v>
                </c:pt>
                <c:pt idx="21">
                  <c:v>306</c:v>
                </c:pt>
                <c:pt idx="22">
                  <c:v>68</c:v>
                </c:pt>
                <c:pt idx="23">
                  <c:v>8</c:v>
                </c:pt>
                <c:pt idx="24">
                  <c:v>28</c:v>
                </c:pt>
                <c:pt idx="25">
                  <c:v>24</c:v>
                </c:pt>
                <c:pt idx="26">
                  <c:v>71</c:v>
                </c:pt>
                <c:pt idx="27">
                  <c:v>40</c:v>
                </c:pt>
                <c:pt idx="28">
                  <c:v>42</c:v>
                </c:pt>
                <c:pt idx="29">
                  <c:v>1</c:v>
                </c:pt>
                <c:pt idx="30">
                  <c:v>34</c:v>
                </c:pt>
                <c:pt idx="31">
                  <c:v>24</c:v>
                </c:pt>
                <c:pt idx="32">
                  <c:v>10</c:v>
                </c:pt>
                <c:pt idx="33">
                  <c:v>27</c:v>
                </c:pt>
                <c:pt idx="34">
                  <c:v>36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5-466E-8C1F-830CA13F3E0A}"/>
            </c:ext>
          </c:extLst>
        </c:ser>
        <c:ser>
          <c:idx val="3"/>
          <c:order val="3"/>
          <c:tx>
            <c:strRef>
              <c:f>'住宅着工戸数　年度次'!$F$4:$F$5</c:f>
              <c:strCache>
                <c:ptCount val="2"/>
                <c:pt idx="0">
                  <c:v>分譲住宅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'住宅着工戸数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'住宅着工戸数　年度次'!$F$6:$F$41</c:f>
              <c:numCache>
                <c:formatCode>#,##0_ ;[Red]\-#,##0\ </c:formatCode>
                <c:ptCount val="36"/>
                <c:pt idx="0">
                  <c:v>2195</c:v>
                </c:pt>
                <c:pt idx="1">
                  <c:v>3057</c:v>
                </c:pt>
                <c:pt idx="2">
                  <c:v>2308</c:v>
                </c:pt>
                <c:pt idx="3">
                  <c:v>2294</c:v>
                </c:pt>
                <c:pt idx="4">
                  <c:v>2374</c:v>
                </c:pt>
                <c:pt idx="5">
                  <c:v>2758</c:v>
                </c:pt>
                <c:pt idx="6">
                  <c:v>2187</c:v>
                </c:pt>
                <c:pt idx="7">
                  <c:v>2331</c:v>
                </c:pt>
                <c:pt idx="8">
                  <c:v>1742</c:v>
                </c:pt>
                <c:pt idx="9">
                  <c:v>1297</c:v>
                </c:pt>
                <c:pt idx="10">
                  <c:v>1111</c:v>
                </c:pt>
                <c:pt idx="11">
                  <c:v>1450</c:v>
                </c:pt>
                <c:pt idx="12">
                  <c:v>1392</c:v>
                </c:pt>
                <c:pt idx="13">
                  <c:v>1365</c:v>
                </c:pt>
                <c:pt idx="14">
                  <c:v>1330</c:v>
                </c:pt>
                <c:pt idx="15">
                  <c:v>1402</c:v>
                </c:pt>
                <c:pt idx="16">
                  <c:v>1331</c:v>
                </c:pt>
                <c:pt idx="17">
                  <c:v>1389</c:v>
                </c:pt>
                <c:pt idx="18">
                  <c:v>787</c:v>
                </c:pt>
                <c:pt idx="19">
                  <c:v>1359</c:v>
                </c:pt>
                <c:pt idx="20">
                  <c:v>689</c:v>
                </c:pt>
                <c:pt idx="21">
                  <c:v>567</c:v>
                </c:pt>
                <c:pt idx="22">
                  <c:v>645</c:v>
                </c:pt>
                <c:pt idx="23">
                  <c:v>716</c:v>
                </c:pt>
                <c:pt idx="24">
                  <c:v>733</c:v>
                </c:pt>
                <c:pt idx="25">
                  <c:v>628</c:v>
                </c:pt>
                <c:pt idx="26">
                  <c:v>1036</c:v>
                </c:pt>
                <c:pt idx="27">
                  <c:v>964</c:v>
                </c:pt>
                <c:pt idx="28">
                  <c:v>1088</c:v>
                </c:pt>
                <c:pt idx="29">
                  <c:v>988</c:v>
                </c:pt>
                <c:pt idx="30">
                  <c:v>830</c:v>
                </c:pt>
                <c:pt idx="31">
                  <c:v>1012</c:v>
                </c:pt>
                <c:pt idx="32">
                  <c:v>1194</c:v>
                </c:pt>
                <c:pt idx="33">
                  <c:v>1105</c:v>
                </c:pt>
                <c:pt idx="34">
                  <c:v>941</c:v>
                </c:pt>
                <c:pt idx="35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B5-466E-8C1F-830CA13F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1691328"/>
        <c:axId val="221692112"/>
      </c:barChart>
      <c:catAx>
        <c:axId val="2216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2112"/>
        <c:crosses val="autoZero"/>
        <c:auto val="1"/>
        <c:lblAlgn val="ctr"/>
        <c:lblOffset val="100"/>
        <c:noMultiLvlLbl val="0"/>
      </c:catAx>
      <c:valAx>
        <c:axId val="22169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1691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</a:t>
            </a:r>
            <a:r>
              <a:rPr lang="ja-JP" altLang="en-US" sz="1400"/>
              <a:t>総</a:t>
            </a:r>
            <a:r>
              <a:rPr lang="ja-JP" sz="1400"/>
              <a:t>戸数・前年度比）　</a:t>
            </a:r>
            <a:r>
              <a:rPr lang="en-US" sz="1400"/>
              <a:t>【</a:t>
            </a:r>
            <a:r>
              <a:rPr lang="ja-JP" sz="1400"/>
              <a:t>年度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'住宅着工戸数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'住宅着工戸数　年度次'!$I$6:$I$41</c:f>
              <c:numCache>
                <c:formatCode>#,##0_ ;[Red]\-#,##0\ </c:formatCode>
                <c:ptCount val="36"/>
                <c:pt idx="0">
                  <c:v>11764</c:v>
                </c:pt>
                <c:pt idx="1">
                  <c:v>11658</c:v>
                </c:pt>
                <c:pt idx="2">
                  <c:v>9250</c:v>
                </c:pt>
                <c:pt idx="3">
                  <c:v>10603</c:v>
                </c:pt>
                <c:pt idx="4">
                  <c:v>12266</c:v>
                </c:pt>
                <c:pt idx="5">
                  <c:v>12506</c:v>
                </c:pt>
                <c:pt idx="6">
                  <c:v>10528</c:v>
                </c:pt>
                <c:pt idx="7">
                  <c:v>11941</c:v>
                </c:pt>
                <c:pt idx="8">
                  <c:v>9108</c:v>
                </c:pt>
                <c:pt idx="9">
                  <c:v>8915</c:v>
                </c:pt>
                <c:pt idx="10">
                  <c:v>9778</c:v>
                </c:pt>
                <c:pt idx="11">
                  <c:v>9386</c:v>
                </c:pt>
                <c:pt idx="12">
                  <c:v>8276</c:v>
                </c:pt>
                <c:pt idx="13">
                  <c:v>7760</c:v>
                </c:pt>
                <c:pt idx="14">
                  <c:v>7348</c:v>
                </c:pt>
                <c:pt idx="15">
                  <c:v>8282</c:v>
                </c:pt>
                <c:pt idx="16">
                  <c:v>7751</c:v>
                </c:pt>
                <c:pt idx="17">
                  <c:v>7712</c:v>
                </c:pt>
                <c:pt idx="18">
                  <c:v>6730</c:v>
                </c:pt>
                <c:pt idx="19">
                  <c:v>7492</c:v>
                </c:pt>
                <c:pt idx="20">
                  <c:v>5680</c:v>
                </c:pt>
                <c:pt idx="21">
                  <c:v>5455</c:v>
                </c:pt>
                <c:pt idx="22">
                  <c:v>5418</c:v>
                </c:pt>
                <c:pt idx="23">
                  <c:v>5407</c:v>
                </c:pt>
                <c:pt idx="24">
                  <c:v>6899</c:v>
                </c:pt>
                <c:pt idx="25">
                  <c:v>6053</c:v>
                </c:pt>
                <c:pt idx="26">
                  <c:v>6538</c:v>
                </c:pt>
                <c:pt idx="27">
                  <c:v>6789</c:v>
                </c:pt>
                <c:pt idx="28">
                  <c:v>6946</c:v>
                </c:pt>
                <c:pt idx="29">
                  <c:v>6073</c:v>
                </c:pt>
                <c:pt idx="30">
                  <c:v>5347</c:v>
                </c:pt>
                <c:pt idx="31">
                  <c:v>4688</c:v>
                </c:pt>
                <c:pt idx="32">
                  <c:v>5712</c:v>
                </c:pt>
                <c:pt idx="33">
                  <c:v>5434</c:v>
                </c:pt>
                <c:pt idx="34">
                  <c:v>5113</c:v>
                </c:pt>
                <c:pt idx="35">
                  <c:v>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4-4AE1-8E4F-5679ABD63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364096"/>
        <c:axId val="225366448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'住宅着工戸数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'住宅着工戸数　年度次'!$J$6:$J$41</c:f>
              <c:numCache>
                <c:formatCode>0.0%</c:formatCode>
                <c:ptCount val="36"/>
                <c:pt idx="1">
                  <c:v>0.99098945936756211</c:v>
                </c:pt>
                <c:pt idx="2">
                  <c:v>0.79344656030193861</c:v>
                </c:pt>
                <c:pt idx="3">
                  <c:v>1.1462702702702703</c:v>
                </c:pt>
                <c:pt idx="4">
                  <c:v>1.1568424030934641</c:v>
                </c:pt>
                <c:pt idx="5">
                  <c:v>1.0195662807761292</c:v>
                </c:pt>
                <c:pt idx="6">
                  <c:v>0.84183591875899566</c:v>
                </c:pt>
                <c:pt idx="7">
                  <c:v>1.1342135258358663</c:v>
                </c:pt>
                <c:pt idx="8">
                  <c:v>0.76275018842642994</c:v>
                </c:pt>
                <c:pt idx="9">
                  <c:v>0.97880983750548967</c:v>
                </c:pt>
                <c:pt idx="10">
                  <c:v>1.0968031407739764</c:v>
                </c:pt>
                <c:pt idx="11">
                  <c:v>0.95991000204540811</c:v>
                </c:pt>
                <c:pt idx="12">
                  <c:v>0.8817387598551033</c:v>
                </c:pt>
                <c:pt idx="13">
                  <c:v>0.93765103914934755</c:v>
                </c:pt>
                <c:pt idx="14">
                  <c:v>0.94690721649484533</c:v>
                </c:pt>
                <c:pt idx="15">
                  <c:v>1.1271094175285792</c:v>
                </c:pt>
                <c:pt idx="16">
                  <c:v>0.93588505191982618</c:v>
                </c:pt>
                <c:pt idx="17">
                  <c:v>0.9949683911753322</c:v>
                </c:pt>
                <c:pt idx="18">
                  <c:v>0.87266597510373445</c:v>
                </c:pt>
                <c:pt idx="19">
                  <c:v>1.1132243684992571</c:v>
                </c:pt>
                <c:pt idx="20">
                  <c:v>0.75814201815269622</c:v>
                </c:pt>
                <c:pt idx="21">
                  <c:v>0.960387323943662</c:v>
                </c:pt>
                <c:pt idx="22">
                  <c:v>0.9932172318973419</c:v>
                </c:pt>
                <c:pt idx="23">
                  <c:v>0.99796973052787008</c:v>
                </c:pt>
                <c:pt idx="24">
                  <c:v>1.2759385981135565</c:v>
                </c:pt>
                <c:pt idx="25">
                  <c:v>0.87737353239599947</c:v>
                </c:pt>
                <c:pt idx="26">
                  <c:v>1.0801255575747564</c:v>
                </c:pt>
                <c:pt idx="27">
                  <c:v>1.0383909452431936</c:v>
                </c:pt>
                <c:pt idx="28">
                  <c:v>1.0231256444248049</c:v>
                </c:pt>
                <c:pt idx="29">
                  <c:v>0.87431615318168732</c:v>
                </c:pt>
                <c:pt idx="30">
                  <c:v>0.8804544706076074</c:v>
                </c:pt>
                <c:pt idx="31">
                  <c:v>0.87675331961847769</c:v>
                </c:pt>
                <c:pt idx="32">
                  <c:v>1.2184300341296928</c:v>
                </c:pt>
                <c:pt idx="33">
                  <c:v>0.9513305322128851</c:v>
                </c:pt>
                <c:pt idx="34">
                  <c:v>0.94092749355907246</c:v>
                </c:pt>
                <c:pt idx="35">
                  <c:v>0.9649911989047526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4-4AE1-8E4F-5679ABD63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70368"/>
        <c:axId val="225367232"/>
      </c:lineChart>
      <c:catAx>
        <c:axId val="22536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6448"/>
        <c:crosses val="autoZero"/>
        <c:auto val="1"/>
        <c:lblAlgn val="ctr"/>
        <c:lblOffset val="100"/>
        <c:noMultiLvlLbl val="0"/>
      </c:catAx>
      <c:valAx>
        <c:axId val="22536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4096"/>
        <c:crosses val="autoZero"/>
        <c:crossBetween val="between"/>
      </c:valAx>
      <c:catAx>
        <c:axId val="22537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367232"/>
        <c:crosses val="autoZero"/>
        <c:auto val="1"/>
        <c:lblAlgn val="ctr"/>
        <c:lblOffset val="100"/>
        <c:noMultiLvlLbl val="0"/>
      </c:catAx>
      <c:valAx>
        <c:axId val="225367232"/>
        <c:scaling>
          <c:orientation val="minMax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前年度比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703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新設分譲住宅</a:t>
            </a:r>
            <a:r>
              <a:rPr lang="ja-JP" altLang="en-US" sz="1400"/>
              <a:t>（建て方別）</a:t>
            </a:r>
            <a:r>
              <a:rPr lang="ja-JP" sz="1400"/>
              <a:t>　</a:t>
            </a:r>
            <a:r>
              <a:rPr lang="en-US" sz="1400"/>
              <a:t>【</a:t>
            </a:r>
            <a:r>
              <a:rPr lang="ja-JP" sz="1400"/>
              <a:t>年度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'住宅着工戸数　年度次'!$G$5</c:f>
              <c:strCache>
                <c:ptCount val="1"/>
                <c:pt idx="0">
                  <c:v>長屋建・共同住宅等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cat>
            <c:strRef>
              <c:f>'住宅着工戸数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'住宅着工戸数　年度次'!$G$6:$G$41</c:f>
              <c:numCache>
                <c:formatCode>#,##0_ ;[Red]\-#,##0\ </c:formatCode>
                <c:ptCount val="36"/>
                <c:pt idx="0">
                  <c:v>935</c:v>
                </c:pt>
                <c:pt idx="1">
                  <c:v>1545</c:v>
                </c:pt>
                <c:pt idx="2">
                  <c:v>987</c:v>
                </c:pt>
                <c:pt idx="3">
                  <c:v>1005</c:v>
                </c:pt>
                <c:pt idx="4">
                  <c:v>919</c:v>
                </c:pt>
                <c:pt idx="5">
                  <c:v>1357</c:v>
                </c:pt>
                <c:pt idx="6">
                  <c:v>774</c:v>
                </c:pt>
                <c:pt idx="7">
                  <c:v>1006</c:v>
                </c:pt>
                <c:pt idx="8">
                  <c:v>564</c:v>
                </c:pt>
                <c:pt idx="9">
                  <c:v>593</c:v>
                </c:pt>
                <c:pt idx="10">
                  <c:v>402</c:v>
                </c:pt>
                <c:pt idx="11">
                  <c:v>861</c:v>
                </c:pt>
                <c:pt idx="12">
                  <c:v>833</c:v>
                </c:pt>
                <c:pt idx="13">
                  <c:v>938</c:v>
                </c:pt>
                <c:pt idx="14">
                  <c:v>936</c:v>
                </c:pt>
                <c:pt idx="15">
                  <c:v>1003</c:v>
                </c:pt>
                <c:pt idx="16">
                  <c:v>1015</c:v>
                </c:pt>
                <c:pt idx="17">
                  <c:v>1057</c:v>
                </c:pt>
                <c:pt idx="18">
                  <c:v>480</c:v>
                </c:pt>
                <c:pt idx="19">
                  <c:v>1041</c:v>
                </c:pt>
                <c:pt idx="20">
                  <c:v>470</c:v>
                </c:pt>
                <c:pt idx="21">
                  <c:v>311</c:v>
                </c:pt>
                <c:pt idx="22">
                  <c:v>365</c:v>
                </c:pt>
                <c:pt idx="23">
                  <c:v>386</c:v>
                </c:pt>
                <c:pt idx="24">
                  <c:v>404</c:v>
                </c:pt>
                <c:pt idx="25">
                  <c:v>311</c:v>
                </c:pt>
                <c:pt idx="26">
                  <c:v>622</c:v>
                </c:pt>
                <c:pt idx="27">
                  <c:v>572</c:v>
                </c:pt>
                <c:pt idx="28">
                  <c:v>548</c:v>
                </c:pt>
                <c:pt idx="29">
                  <c:v>450</c:v>
                </c:pt>
                <c:pt idx="30">
                  <c:v>386</c:v>
                </c:pt>
                <c:pt idx="31">
                  <c:v>516</c:v>
                </c:pt>
                <c:pt idx="32">
                  <c:v>638</c:v>
                </c:pt>
                <c:pt idx="33">
                  <c:v>450</c:v>
                </c:pt>
                <c:pt idx="34">
                  <c:v>394</c:v>
                </c:pt>
                <c:pt idx="35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0-4771-A5CB-8CF1AF4D85FE}"/>
            </c:ext>
          </c:extLst>
        </c:ser>
        <c:ser>
          <c:idx val="1"/>
          <c:order val="1"/>
          <c:tx>
            <c:strRef>
              <c:f>'住宅着工戸数　年度次'!$H$5</c:f>
              <c:strCache>
                <c:ptCount val="1"/>
                <c:pt idx="0">
                  <c:v>一戸建て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strRef>
              <c:f>'住宅着工戸数　年度次'!$B$6:$B$41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'住宅着工戸数　年度次'!$H$6:$H$41</c:f>
              <c:numCache>
                <c:formatCode>#,##0_ ;[Red]\-#,##0\ </c:formatCode>
                <c:ptCount val="36"/>
                <c:pt idx="0">
                  <c:v>1260</c:v>
                </c:pt>
                <c:pt idx="1">
                  <c:v>1512</c:v>
                </c:pt>
                <c:pt idx="2">
                  <c:v>1321</c:v>
                </c:pt>
                <c:pt idx="3">
                  <c:v>1289</c:v>
                </c:pt>
                <c:pt idx="4">
                  <c:v>1455</c:v>
                </c:pt>
                <c:pt idx="5">
                  <c:v>1401</c:v>
                </c:pt>
                <c:pt idx="6">
                  <c:v>1413</c:v>
                </c:pt>
                <c:pt idx="7">
                  <c:v>1325</c:v>
                </c:pt>
                <c:pt idx="8">
                  <c:v>1178</c:v>
                </c:pt>
                <c:pt idx="9">
                  <c:v>704</c:v>
                </c:pt>
                <c:pt idx="10">
                  <c:v>709</c:v>
                </c:pt>
                <c:pt idx="11">
                  <c:v>589</c:v>
                </c:pt>
                <c:pt idx="12">
                  <c:v>559</c:v>
                </c:pt>
                <c:pt idx="13">
                  <c:v>427</c:v>
                </c:pt>
                <c:pt idx="14">
                  <c:v>394</c:v>
                </c:pt>
                <c:pt idx="15">
                  <c:v>399</c:v>
                </c:pt>
                <c:pt idx="16">
                  <c:v>316</c:v>
                </c:pt>
                <c:pt idx="17">
                  <c:v>332</c:v>
                </c:pt>
                <c:pt idx="18">
                  <c:v>307</c:v>
                </c:pt>
                <c:pt idx="19">
                  <c:v>316</c:v>
                </c:pt>
                <c:pt idx="20">
                  <c:v>219</c:v>
                </c:pt>
                <c:pt idx="21">
                  <c:v>256</c:v>
                </c:pt>
                <c:pt idx="22">
                  <c:v>280</c:v>
                </c:pt>
                <c:pt idx="23">
                  <c:v>330</c:v>
                </c:pt>
                <c:pt idx="24">
                  <c:v>329</c:v>
                </c:pt>
                <c:pt idx="25">
                  <c:v>317</c:v>
                </c:pt>
                <c:pt idx="26">
                  <c:v>414</c:v>
                </c:pt>
                <c:pt idx="27">
                  <c:v>392</c:v>
                </c:pt>
                <c:pt idx="28">
                  <c:v>540</c:v>
                </c:pt>
                <c:pt idx="29">
                  <c:v>538</c:v>
                </c:pt>
                <c:pt idx="30">
                  <c:v>444</c:v>
                </c:pt>
                <c:pt idx="31">
                  <c:v>496</c:v>
                </c:pt>
                <c:pt idx="32">
                  <c:v>556</c:v>
                </c:pt>
                <c:pt idx="33">
                  <c:v>655</c:v>
                </c:pt>
                <c:pt idx="34">
                  <c:v>547</c:v>
                </c:pt>
                <c:pt idx="35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0-4771-A5CB-8CF1AF4D8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363704"/>
        <c:axId val="225365664"/>
      </c:areaChart>
      <c:catAx>
        <c:axId val="22536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5664"/>
        <c:crosses val="autoZero"/>
        <c:auto val="1"/>
        <c:lblAlgn val="ctr"/>
        <c:lblOffset val="100"/>
        <c:noMultiLvlLbl val="0"/>
      </c:catAx>
      <c:valAx>
        <c:axId val="22536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3704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</a:t>
            </a:r>
            <a:r>
              <a:rPr lang="ja-JP" altLang="en-US" sz="1400"/>
              <a:t>木造・非木造</a:t>
            </a:r>
            <a:r>
              <a:rPr lang="ja-JP" sz="1400"/>
              <a:t>別）　</a:t>
            </a:r>
            <a:r>
              <a:rPr lang="en-US" sz="1400"/>
              <a:t>【</a:t>
            </a:r>
            <a:r>
              <a:rPr lang="ja-JP" altLang="en-US" sz="1400"/>
              <a:t>年度次</a:t>
            </a:r>
            <a:r>
              <a:rPr lang="en-US" sz="1400"/>
              <a:t>】</a:t>
            </a:r>
            <a:endParaRPr lang="ja-JP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'木造・非木造　年度次'!$C$4:$F$4</c:f>
              <c:strCache>
                <c:ptCount val="1"/>
                <c:pt idx="0">
                  <c:v>木造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'木造・非木造　年度次'!$B$7:$B$42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'木造・非木造　年度次'!$C$7:$C$42</c:f>
              <c:numCache>
                <c:formatCode>#,##0</c:formatCode>
                <c:ptCount val="36"/>
                <c:pt idx="0">
                  <c:v>5155</c:v>
                </c:pt>
                <c:pt idx="1">
                  <c:v>5008</c:v>
                </c:pt>
                <c:pt idx="2">
                  <c:v>4489</c:v>
                </c:pt>
                <c:pt idx="3">
                  <c:v>5186</c:v>
                </c:pt>
                <c:pt idx="4">
                  <c:v>5611</c:v>
                </c:pt>
                <c:pt idx="5">
                  <c:v>6054</c:v>
                </c:pt>
                <c:pt idx="6">
                  <c:v>5486</c:v>
                </c:pt>
                <c:pt idx="7">
                  <c:v>6197</c:v>
                </c:pt>
                <c:pt idx="8">
                  <c:v>4360</c:v>
                </c:pt>
                <c:pt idx="9">
                  <c:v>4215</c:v>
                </c:pt>
                <c:pt idx="10">
                  <c:v>4739</c:v>
                </c:pt>
                <c:pt idx="11">
                  <c:v>4105</c:v>
                </c:pt>
                <c:pt idx="12">
                  <c:v>3725</c:v>
                </c:pt>
                <c:pt idx="13">
                  <c:v>3458</c:v>
                </c:pt>
                <c:pt idx="14">
                  <c:v>3361</c:v>
                </c:pt>
                <c:pt idx="15">
                  <c:v>4472</c:v>
                </c:pt>
                <c:pt idx="16">
                  <c:v>4322</c:v>
                </c:pt>
                <c:pt idx="17">
                  <c:v>4188</c:v>
                </c:pt>
                <c:pt idx="18">
                  <c:v>4448</c:v>
                </c:pt>
                <c:pt idx="19">
                  <c:v>4423</c:v>
                </c:pt>
                <c:pt idx="20">
                  <c:v>3843</c:v>
                </c:pt>
                <c:pt idx="21">
                  <c:v>3741</c:v>
                </c:pt>
                <c:pt idx="22">
                  <c:v>3891</c:v>
                </c:pt>
                <c:pt idx="23">
                  <c:v>3882</c:v>
                </c:pt>
                <c:pt idx="24">
                  <c:v>4673</c:v>
                </c:pt>
                <c:pt idx="25">
                  <c:v>4264</c:v>
                </c:pt>
                <c:pt idx="26">
                  <c:v>4700</c:v>
                </c:pt>
                <c:pt idx="27">
                  <c:v>4717</c:v>
                </c:pt>
                <c:pt idx="28">
                  <c:v>4728</c:v>
                </c:pt>
                <c:pt idx="29">
                  <c:v>4205</c:v>
                </c:pt>
                <c:pt idx="30">
                  <c:v>3980</c:v>
                </c:pt>
                <c:pt idx="31">
                  <c:v>3344</c:v>
                </c:pt>
                <c:pt idx="32">
                  <c:v>4027</c:v>
                </c:pt>
                <c:pt idx="33">
                  <c:v>3960</c:v>
                </c:pt>
                <c:pt idx="34">
                  <c:v>3738</c:v>
                </c:pt>
                <c:pt idx="35">
                  <c:v>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6-4B79-BC2B-651C1F1398BD}"/>
            </c:ext>
          </c:extLst>
        </c:ser>
        <c:ser>
          <c:idx val="4"/>
          <c:order val="1"/>
          <c:tx>
            <c:strRef>
              <c:f>'木造・非木造　年度次'!$G$4:$H$4</c:f>
              <c:strCache>
                <c:ptCount val="1"/>
                <c:pt idx="0">
                  <c:v>非木造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strRef>
              <c:f>'木造・非木造　年度次'!$B$7:$B$42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'木造・非木造　年度次'!$G$7:$G$42</c:f>
              <c:numCache>
                <c:formatCode>#,##0_);[Red]\(#,##0\)</c:formatCode>
                <c:ptCount val="36"/>
                <c:pt idx="0">
                  <c:v>6609</c:v>
                </c:pt>
                <c:pt idx="1">
                  <c:v>6650</c:v>
                </c:pt>
                <c:pt idx="2">
                  <c:v>4761</c:v>
                </c:pt>
                <c:pt idx="3">
                  <c:v>5417</c:v>
                </c:pt>
                <c:pt idx="4">
                  <c:v>6655</c:v>
                </c:pt>
                <c:pt idx="5">
                  <c:v>6452</c:v>
                </c:pt>
                <c:pt idx="6">
                  <c:v>5042</c:v>
                </c:pt>
                <c:pt idx="7">
                  <c:v>5744</c:v>
                </c:pt>
                <c:pt idx="8">
                  <c:v>4748</c:v>
                </c:pt>
                <c:pt idx="9">
                  <c:v>4700</c:v>
                </c:pt>
                <c:pt idx="10">
                  <c:v>5039</c:v>
                </c:pt>
                <c:pt idx="11">
                  <c:v>5281</c:v>
                </c:pt>
                <c:pt idx="12">
                  <c:v>4551</c:v>
                </c:pt>
                <c:pt idx="13">
                  <c:v>4302</c:v>
                </c:pt>
                <c:pt idx="14">
                  <c:v>3987</c:v>
                </c:pt>
                <c:pt idx="15">
                  <c:v>3810</c:v>
                </c:pt>
                <c:pt idx="16">
                  <c:v>3429</c:v>
                </c:pt>
                <c:pt idx="17">
                  <c:v>3524</c:v>
                </c:pt>
                <c:pt idx="18">
                  <c:v>2282</c:v>
                </c:pt>
                <c:pt idx="19">
                  <c:v>3069</c:v>
                </c:pt>
                <c:pt idx="20">
                  <c:v>1837</c:v>
                </c:pt>
                <c:pt idx="21">
                  <c:v>1714</c:v>
                </c:pt>
                <c:pt idx="22">
                  <c:v>1527</c:v>
                </c:pt>
                <c:pt idx="23">
                  <c:v>1526</c:v>
                </c:pt>
                <c:pt idx="24">
                  <c:v>2226</c:v>
                </c:pt>
                <c:pt idx="25">
                  <c:v>1789</c:v>
                </c:pt>
                <c:pt idx="26">
                  <c:v>1838</c:v>
                </c:pt>
                <c:pt idx="27">
                  <c:v>2072</c:v>
                </c:pt>
                <c:pt idx="28">
                  <c:v>2218</c:v>
                </c:pt>
                <c:pt idx="29">
                  <c:v>1868</c:v>
                </c:pt>
                <c:pt idx="30">
                  <c:v>1367</c:v>
                </c:pt>
                <c:pt idx="31">
                  <c:v>1344</c:v>
                </c:pt>
                <c:pt idx="32">
                  <c:v>1685</c:v>
                </c:pt>
                <c:pt idx="33">
                  <c:v>1474</c:v>
                </c:pt>
                <c:pt idx="34">
                  <c:v>1375</c:v>
                </c:pt>
                <c:pt idx="35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6-4B79-BC2B-651C1F139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367624"/>
        <c:axId val="225366840"/>
      </c:barChart>
      <c:catAx>
        <c:axId val="22536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6840"/>
        <c:crosses val="autoZero"/>
        <c:auto val="1"/>
        <c:lblAlgn val="ctr"/>
        <c:lblOffset val="100"/>
        <c:noMultiLvlLbl val="0"/>
      </c:catAx>
      <c:valAx>
        <c:axId val="22536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7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香川県　</a:t>
            </a:r>
            <a:r>
              <a:rPr lang="ja-JP" sz="1400"/>
              <a:t>新設住宅着工戸数（</a:t>
            </a:r>
            <a:r>
              <a:rPr lang="ja-JP" altLang="en-US" sz="1400"/>
              <a:t>木造・非木造別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altLang="en-US" sz="1400"/>
              <a:t>年度次</a:t>
            </a:r>
            <a:r>
              <a:rPr lang="en-US" sz="1400"/>
              <a:t>】</a:t>
            </a:r>
            <a:endParaRPr lang="ja-JP" sz="14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'木造・非木造　年度次'!$C$4:$F$4</c:f>
              <c:strCache>
                <c:ptCount val="1"/>
                <c:pt idx="0">
                  <c:v>木造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'木造・非木造　年度次'!$B$7:$B$42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'木造・非木造　年度次'!$C$7:$C$42</c:f>
              <c:numCache>
                <c:formatCode>#,##0</c:formatCode>
                <c:ptCount val="36"/>
                <c:pt idx="0">
                  <c:v>5155</c:v>
                </c:pt>
                <c:pt idx="1">
                  <c:v>5008</c:v>
                </c:pt>
                <c:pt idx="2">
                  <c:v>4489</c:v>
                </c:pt>
                <c:pt idx="3">
                  <c:v>5186</c:v>
                </c:pt>
                <c:pt idx="4">
                  <c:v>5611</c:v>
                </c:pt>
                <c:pt idx="5">
                  <c:v>6054</c:v>
                </c:pt>
                <c:pt idx="6">
                  <c:v>5486</c:v>
                </c:pt>
                <c:pt idx="7">
                  <c:v>6197</c:v>
                </c:pt>
                <c:pt idx="8">
                  <c:v>4360</c:v>
                </c:pt>
                <c:pt idx="9">
                  <c:v>4215</c:v>
                </c:pt>
                <c:pt idx="10">
                  <c:v>4739</c:v>
                </c:pt>
                <c:pt idx="11">
                  <c:v>4105</c:v>
                </c:pt>
                <c:pt idx="12">
                  <c:v>3725</c:v>
                </c:pt>
                <c:pt idx="13">
                  <c:v>3458</c:v>
                </c:pt>
                <c:pt idx="14">
                  <c:v>3361</c:v>
                </c:pt>
                <c:pt idx="15">
                  <c:v>4472</c:v>
                </c:pt>
                <c:pt idx="16">
                  <c:v>4322</c:v>
                </c:pt>
                <c:pt idx="17">
                  <c:v>4188</c:v>
                </c:pt>
                <c:pt idx="18">
                  <c:v>4448</c:v>
                </c:pt>
                <c:pt idx="19">
                  <c:v>4423</c:v>
                </c:pt>
                <c:pt idx="20">
                  <c:v>3843</c:v>
                </c:pt>
                <c:pt idx="21">
                  <c:v>3741</c:v>
                </c:pt>
                <c:pt idx="22">
                  <c:v>3891</c:v>
                </c:pt>
                <c:pt idx="23">
                  <c:v>3882</c:v>
                </c:pt>
                <c:pt idx="24">
                  <c:v>4673</c:v>
                </c:pt>
                <c:pt idx="25">
                  <c:v>4264</c:v>
                </c:pt>
                <c:pt idx="26">
                  <c:v>4700</c:v>
                </c:pt>
                <c:pt idx="27">
                  <c:v>4717</c:v>
                </c:pt>
                <c:pt idx="28">
                  <c:v>4728</c:v>
                </c:pt>
                <c:pt idx="29">
                  <c:v>4205</c:v>
                </c:pt>
                <c:pt idx="30">
                  <c:v>3980</c:v>
                </c:pt>
                <c:pt idx="31">
                  <c:v>3344</c:v>
                </c:pt>
                <c:pt idx="32">
                  <c:v>4027</c:v>
                </c:pt>
                <c:pt idx="33">
                  <c:v>3960</c:v>
                </c:pt>
                <c:pt idx="34">
                  <c:v>3738</c:v>
                </c:pt>
                <c:pt idx="35">
                  <c:v>3917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A-4B30-B472-2704514C324C}"/>
            </c:ext>
          </c:extLst>
        </c:ser>
        <c:ser>
          <c:idx val="4"/>
          <c:order val="2"/>
          <c:tx>
            <c:strRef>
              <c:f>'木造・非木造　年度次'!$G$4:$H$4</c:f>
              <c:strCache>
                <c:ptCount val="1"/>
                <c:pt idx="0">
                  <c:v>非木造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strRef>
              <c:f>'木造・非木造　年度次'!$B$7:$B$42</c:f>
              <c:strCache>
                <c:ptCount val="36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  <c:pt idx="35">
                  <c:v>令和6年度</c:v>
                </c:pt>
              </c:strCache>
            </c:strRef>
          </c:cat>
          <c:val>
            <c:numRef>
              <c:f>'木造・非木造　年度次'!$G$7:$G$42</c:f>
              <c:numCache>
                <c:formatCode>#,##0_);[Red]\(#,##0\)</c:formatCode>
                <c:ptCount val="36"/>
                <c:pt idx="0">
                  <c:v>6609</c:v>
                </c:pt>
                <c:pt idx="1">
                  <c:v>6650</c:v>
                </c:pt>
                <c:pt idx="2">
                  <c:v>4761</c:v>
                </c:pt>
                <c:pt idx="3">
                  <c:v>5417</c:v>
                </c:pt>
                <c:pt idx="4">
                  <c:v>6655</c:v>
                </c:pt>
                <c:pt idx="5">
                  <c:v>6452</c:v>
                </c:pt>
                <c:pt idx="6">
                  <c:v>5042</c:v>
                </c:pt>
                <c:pt idx="7">
                  <c:v>5744</c:v>
                </c:pt>
                <c:pt idx="8">
                  <c:v>4748</c:v>
                </c:pt>
                <c:pt idx="9">
                  <c:v>4700</c:v>
                </c:pt>
                <c:pt idx="10">
                  <c:v>5039</c:v>
                </c:pt>
                <c:pt idx="11">
                  <c:v>5281</c:v>
                </c:pt>
                <c:pt idx="12">
                  <c:v>4551</c:v>
                </c:pt>
                <c:pt idx="13">
                  <c:v>4302</c:v>
                </c:pt>
                <c:pt idx="14">
                  <c:v>3987</c:v>
                </c:pt>
                <c:pt idx="15">
                  <c:v>3810</c:v>
                </c:pt>
                <c:pt idx="16">
                  <c:v>3429</c:v>
                </c:pt>
                <c:pt idx="17">
                  <c:v>3524</c:v>
                </c:pt>
                <c:pt idx="18">
                  <c:v>2282</c:v>
                </c:pt>
                <c:pt idx="19">
                  <c:v>3069</c:v>
                </c:pt>
                <c:pt idx="20">
                  <c:v>1837</c:v>
                </c:pt>
                <c:pt idx="21">
                  <c:v>1714</c:v>
                </c:pt>
                <c:pt idx="22">
                  <c:v>1527</c:v>
                </c:pt>
                <c:pt idx="23">
                  <c:v>1526</c:v>
                </c:pt>
                <c:pt idx="24">
                  <c:v>2226</c:v>
                </c:pt>
                <c:pt idx="25">
                  <c:v>1789</c:v>
                </c:pt>
                <c:pt idx="26">
                  <c:v>1838</c:v>
                </c:pt>
                <c:pt idx="27">
                  <c:v>2072</c:v>
                </c:pt>
                <c:pt idx="28">
                  <c:v>2218</c:v>
                </c:pt>
                <c:pt idx="29">
                  <c:v>1868</c:v>
                </c:pt>
                <c:pt idx="30">
                  <c:v>1367</c:v>
                </c:pt>
                <c:pt idx="31">
                  <c:v>1344</c:v>
                </c:pt>
                <c:pt idx="32">
                  <c:v>1685</c:v>
                </c:pt>
                <c:pt idx="33">
                  <c:v>1474</c:v>
                </c:pt>
                <c:pt idx="34">
                  <c:v>1375</c:v>
                </c:pt>
                <c:pt idx="35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3A-4B30-B472-2704514C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363312"/>
        <c:axId val="225369584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'木造・非木造　年度次'!$B$7:$B$41</c:f>
              <c:strCache>
                <c:ptCount val="35"/>
                <c:pt idx="0">
                  <c:v>平成元年度</c:v>
                </c:pt>
                <c:pt idx="1">
                  <c:v>平成2年度</c:v>
                </c:pt>
                <c:pt idx="2">
                  <c:v>平成3年度</c:v>
                </c:pt>
                <c:pt idx="3">
                  <c:v>平成4年度</c:v>
                </c:pt>
                <c:pt idx="4">
                  <c:v>平成5年度</c:v>
                </c:pt>
                <c:pt idx="5">
                  <c:v>平成6年度</c:v>
                </c:pt>
                <c:pt idx="6">
                  <c:v>平成7年度</c:v>
                </c:pt>
                <c:pt idx="7">
                  <c:v>平成8年度</c:v>
                </c:pt>
                <c:pt idx="8">
                  <c:v>平成9年度</c:v>
                </c:pt>
                <c:pt idx="9">
                  <c:v>平成10年度</c:v>
                </c:pt>
                <c:pt idx="10">
                  <c:v>平成11年度</c:v>
                </c:pt>
                <c:pt idx="11">
                  <c:v>平成12年度</c:v>
                </c:pt>
                <c:pt idx="12">
                  <c:v>平成13年度</c:v>
                </c:pt>
                <c:pt idx="13">
                  <c:v>平成14年度</c:v>
                </c:pt>
                <c:pt idx="14">
                  <c:v>平成15年度</c:v>
                </c:pt>
                <c:pt idx="15">
                  <c:v>平成16年度</c:v>
                </c:pt>
                <c:pt idx="16">
                  <c:v>平成17年度</c:v>
                </c:pt>
                <c:pt idx="17">
                  <c:v>平成18年度</c:v>
                </c:pt>
                <c:pt idx="18">
                  <c:v>平成19年度</c:v>
                </c:pt>
                <c:pt idx="19">
                  <c:v>平成20年度</c:v>
                </c:pt>
                <c:pt idx="20">
                  <c:v>平成21年度</c:v>
                </c:pt>
                <c:pt idx="21">
                  <c:v>平成22年度</c:v>
                </c:pt>
                <c:pt idx="22">
                  <c:v>平成23年度</c:v>
                </c:pt>
                <c:pt idx="23">
                  <c:v>平成24年度</c:v>
                </c:pt>
                <c:pt idx="24">
                  <c:v>平成25年度</c:v>
                </c:pt>
                <c:pt idx="25">
                  <c:v>平成26年度</c:v>
                </c:pt>
                <c:pt idx="26">
                  <c:v>平成27年度</c:v>
                </c:pt>
                <c:pt idx="27">
                  <c:v>平成28年度</c:v>
                </c:pt>
                <c:pt idx="28">
                  <c:v>平成29年度</c:v>
                </c:pt>
                <c:pt idx="29">
                  <c:v>平成30年度</c:v>
                </c:pt>
                <c:pt idx="30">
                  <c:v>令和元年度</c:v>
                </c:pt>
                <c:pt idx="31">
                  <c:v>令和2年度</c:v>
                </c:pt>
                <c:pt idx="32">
                  <c:v>令和3年度</c:v>
                </c:pt>
                <c:pt idx="33">
                  <c:v>令和4年度</c:v>
                </c:pt>
                <c:pt idx="34">
                  <c:v>令和5年度</c:v>
                </c:pt>
              </c:strCache>
            </c:strRef>
          </c:cat>
          <c:val>
            <c:numRef>
              <c:f>'木造・非木造　年度次'!$D$7:$D$42</c:f>
              <c:numCache>
                <c:formatCode>0.0%</c:formatCode>
                <c:ptCount val="36"/>
                <c:pt idx="0">
                  <c:v>0.43820129207752467</c:v>
                </c:pt>
                <c:pt idx="1">
                  <c:v>0.42957625664779553</c:v>
                </c:pt>
                <c:pt idx="2">
                  <c:v>0.48529729729729731</c:v>
                </c:pt>
                <c:pt idx="3">
                  <c:v>0.489106856550033</c:v>
                </c:pt>
                <c:pt idx="4">
                  <c:v>0.45744333931191911</c:v>
                </c:pt>
                <c:pt idx="5">
                  <c:v>0.48408763793379178</c:v>
                </c:pt>
                <c:pt idx="6">
                  <c:v>0.5210866261398176</c:v>
                </c:pt>
                <c:pt idx="7">
                  <c:v>0.51896826061468893</c:v>
                </c:pt>
                <c:pt idx="8">
                  <c:v>0.4787000439174352</c:v>
                </c:pt>
                <c:pt idx="9">
                  <c:v>0.47279865395401011</c:v>
                </c:pt>
                <c:pt idx="10">
                  <c:v>0.48465943955819185</c:v>
                </c:pt>
                <c:pt idx="11">
                  <c:v>0.43735350522054123</c:v>
                </c:pt>
                <c:pt idx="12">
                  <c:v>0.45009666505558243</c:v>
                </c:pt>
                <c:pt idx="13">
                  <c:v>0.44561855670103095</c:v>
                </c:pt>
                <c:pt idx="14">
                  <c:v>0.45740337506804574</c:v>
                </c:pt>
                <c:pt idx="15">
                  <c:v>0.53996619174112537</c:v>
                </c:pt>
                <c:pt idx="16">
                  <c:v>0.55760547026190166</c:v>
                </c:pt>
                <c:pt idx="17">
                  <c:v>0.54304979253112029</c:v>
                </c:pt>
                <c:pt idx="18">
                  <c:v>0.66092124814264486</c:v>
                </c:pt>
                <c:pt idx="19">
                  <c:v>0.59036305392418575</c:v>
                </c:pt>
                <c:pt idx="20">
                  <c:v>0.67658450704225348</c:v>
                </c:pt>
                <c:pt idx="21">
                  <c:v>0.68579285059578365</c:v>
                </c:pt>
                <c:pt idx="22">
                  <c:v>0.71816168327796237</c:v>
                </c:pt>
                <c:pt idx="23">
                  <c:v>0.71782544378698221</c:v>
                </c:pt>
                <c:pt idx="24">
                  <c:v>0.67734454268734601</c:v>
                </c:pt>
                <c:pt idx="25">
                  <c:v>0.70444407731703285</c:v>
                </c:pt>
                <c:pt idx="26">
                  <c:v>0.71887427347812782</c:v>
                </c:pt>
                <c:pt idx="27">
                  <c:v>0.69480041243187507</c:v>
                </c:pt>
                <c:pt idx="28">
                  <c:v>0.68067952778577601</c:v>
                </c:pt>
                <c:pt idx="29">
                  <c:v>0.69240902354684675</c:v>
                </c:pt>
                <c:pt idx="30">
                  <c:v>0.74448185559296676</c:v>
                </c:pt>
                <c:pt idx="31">
                  <c:v>0.71331058020477811</c:v>
                </c:pt>
                <c:pt idx="32">
                  <c:v>0.7050070028011205</c:v>
                </c:pt>
                <c:pt idx="33">
                  <c:v>0.72874493927125505</c:v>
                </c:pt>
                <c:pt idx="34">
                  <c:v>0.73107764521807161</c:v>
                </c:pt>
                <c:pt idx="35">
                  <c:v>0.79387920551276858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3A-4B30-B472-2704514C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62920"/>
        <c:axId val="225364488"/>
      </c:lineChart>
      <c:catAx>
        <c:axId val="2253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9584"/>
        <c:crosses val="autoZero"/>
        <c:auto val="1"/>
        <c:lblAlgn val="ctr"/>
        <c:lblOffset val="100"/>
        <c:noMultiLvlLbl val="0"/>
      </c:catAx>
      <c:valAx>
        <c:axId val="22536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3312"/>
        <c:crosses val="autoZero"/>
        <c:crossBetween val="between"/>
      </c:valAx>
      <c:catAx>
        <c:axId val="22536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364488"/>
        <c:crosses val="autoZero"/>
        <c:auto val="1"/>
        <c:lblAlgn val="ctr"/>
        <c:lblOffset val="100"/>
        <c:noMultiLvlLbl val="0"/>
      </c:catAx>
      <c:valAx>
        <c:axId val="225364488"/>
        <c:scaling>
          <c:orientation val="minMax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/>
                  <a:t>木造戸数の割合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2536292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643394380839868"/>
          <c:y val="0.91744134026695168"/>
          <c:w val="0.63879883771602575"/>
          <c:h val="5.723674618395523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ja-JP" altLang="en-US" sz="1400"/>
              <a:t>建築</a:t>
            </a:r>
            <a:r>
              <a:rPr lang="ja-JP" sz="1400"/>
              <a:t>着工数（</a:t>
            </a:r>
            <a:r>
              <a:rPr lang="ja-JP" altLang="en-US" sz="1400"/>
              <a:t>香川県</a:t>
            </a:r>
            <a:r>
              <a:rPr lang="ja-JP" sz="1400"/>
              <a:t>）　</a:t>
            </a:r>
            <a:r>
              <a:rPr lang="en-US" sz="1400"/>
              <a:t>【</a:t>
            </a:r>
            <a:r>
              <a:rPr lang="ja-JP" sz="1400"/>
              <a:t>年</a:t>
            </a:r>
            <a:r>
              <a:rPr lang="ja-JP" altLang="en-US" sz="1400"/>
              <a:t>次</a:t>
            </a:r>
            <a:r>
              <a:rPr lang="en-US" sz="1400"/>
              <a:t>】</a:t>
            </a:r>
            <a:endParaRPr lang="ja-JP" sz="1400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/>
          </c:spPr>
          <c:marker>
            <c:symbol val="none"/>
          </c:marker>
          <c:cat>
            <c:strRef>
              <c:f>'建築着工数　年次'!$B$6:$B$41</c:f>
              <c:strCache>
                <c:ptCount val="36"/>
                <c:pt idx="0">
                  <c:v>平成元年</c:v>
                </c:pt>
                <c:pt idx="1">
                  <c:v>平成2年</c:v>
                </c:pt>
                <c:pt idx="2">
                  <c:v>平成3年</c:v>
                </c:pt>
                <c:pt idx="3">
                  <c:v>平成4年</c:v>
                </c:pt>
                <c:pt idx="4">
                  <c:v>平成5年</c:v>
                </c:pt>
                <c:pt idx="5">
                  <c:v>平成6年</c:v>
                </c:pt>
                <c:pt idx="6">
                  <c:v>平成7年</c:v>
                </c:pt>
                <c:pt idx="7">
                  <c:v>平成8年</c:v>
                </c:pt>
                <c:pt idx="8">
                  <c:v>平成9年</c:v>
                </c:pt>
                <c:pt idx="9">
                  <c:v>平成10年</c:v>
                </c:pt>
                <c:pt idx="10">
                  <c:v>平成11年</c:v>
                </c:pt>
                <c:pt idx="11">
                  <c:v>平成12年</c:v>
                </c:pt>
                <c:pt idx="12">
                  <c:v>平成13年</c:v>
                </c:pt>
                <c:pt idx="13">
                  <c:v>平成14年</c:v>
                </c:pt>
                <c:pt idx="14">
                  <c:v>平成15年</c:v>
                </c:pt>
                <c:pt idx="15">
                  <c:v>平成16年</c:v>
                </c:pt>
                <c:pt idx="16">
                  <c:v>平成17年</c:v>
                </c:pt>
                <c:pt idx="17">
                  <c:v>平成18年</c:v>
                </c:pt>
                <c:pt idx="18">
                  <c:v>平成19年</c:v>
                </c:pt>
                <c:pt idx="19">
                  <c:v>平成20年</c:v>
                </c:pt>
                <c:pt idx="20">
                  <c:v>平成21年</c:v>
                </c:pt>
                <c:pt idx="21">
                  <c:v>平成22年</c:v>
                </c:pt>
                <c:pt idx="22">
                  <c:v>平成23年</c:v>
                </c:pt>
                <c:pt idx="23">
                  <c:v>平成24年</c:v>
                </c:pt>
                <c:pt idx="24">
                  <c:v>平成25年</c:v>
                </c:pt>
                <c:pt idx="25">
                  <c:v>平成26年</c:v>
                </c:pt>
                <c:pt idx="26">
                  <c:v>平成27年</c:v>
                </c:pt>
                <c:pt idx="27">
                  <c:v>平成28年</c:v>
                </c:pt>
                <c:pt idx="28">
                  <c:v>平成29年</c:v>
                </c:pt>
                <c:pt idx="29">
                  <c:v>平成30年</c:v>
                </c:pt>
                <c:pt idx="30">
                  <c:v>令和元年</c:v>
                </c:pt>
                <c:pt idx="31">
                  <c:v>令和2年</c:v>
                </c:pt>
                <c:pt idx="32">
                  <c:v>令和3年</c:v>
                </c:pt>
                <c:pt idx="33">
                  <c:v>令和4年</c:v>
                </c:pt>
                <c:pt idx="34">
                  <c:v>令和5年</c:v>
                </c:pt>
                <c:pt idx="35">
                  <c:v>令和6年</c:v>
                </c:pt>
              </c:strCache>
            </c:strRef>
          </c:cat>
          <c:val>
            <c:numRef>
              <c:f>'建築着工数　年次'!$C$6:$C$41</c:f>
              <c:numCache>
                <c:formatCode>#,##0_);[Red]\(#,##0\)</c:formatCode>
                <c:ptCount val="36"/>
                <c:pt idx="0">
                  <c:v>9582</c:v>
                </c:pt>
                <c:pt idx="1">
                  <c:v>9600</c:v>
                </c:pt>
                <c:pt idx="2">
                  <c:v>8762</c:v>
                </c:pt>
                <c:pt idx="3">
                  <c:v>9174</c:v>
                </c:pt>
                <c:pt idx="4">
                  <c:v>9982</c:v>
                </c:pt>
                <c:pt idx="5">
                  <c:v>10279</c:v>
                </c:pt>
                <c:pt idx="6">
                  <c:v>9283</c:v>
                </c:pt>
                <c:pt idx="7">
                  <c:v>10409</c:v>
                </c:pt>
                <c:pt idx="8">
                  <c:v>8453</c:v>
                </c:pt>
                <c:pt idx="9">
                  <c:v>7171</c:v>
                </c:pt>
                <c:pt idx="10">
                  <c:v>7616</c:v>
                </c:pt>
                <c:pt idx="11">
                  <c:v>7314</c:v>
                </c:pt>
                <c:pt idx="12">
                  <c:v>6582</c:v>
                </c:pt>
                <c:pt idx="13">
                  <c:v>6005</c:v>
                </c:pt>
                <c:pt idx="14">
                  <c:v>5760</c:v>
                </c:pt>
                <c:pt idx="15">
                  <c:v>6242</c:v>
                </c:pt>
                <c:pt idx="16">
                  <c:v>6301</c:v>
                </c:pt>
                <c:pt idx="17">
                  <c:v>6071</c:v>
                </c:pt>
                <c:pt idx="18">
                  <c:v>5352</c:v>
                </c:pt>
                <c:pt idx="19">
                  <c:v>5382</c:v>
                </c:pt>
                <c:pt idx="20">
                  <c:v>4583</c:v>
                </c:pt>
                <c:pt idx="21">
                  <c:v>4859</c:v>
                </c:pt>
                <c:pt idx="22">
                  <c:v>4946</c:v>
                </c:pt>
                <c:pt idx="23">
                  <c:v>4693</c:v>
                </c:pt>
                <c:pt idx="24">
                  <c:v>6117</c:v>
                </c:pt>
                <c:pt idx="25">
                  <c:v>4972</c:v>
                </c:pt>
                <c:pt idx="26">
                  <c:v>4896</c:v>
                </c:pt>
                <c:pt idx="27">
                  <c:v>5084</c:v>
                </c:pt>
                <c:pt idx="28">
                  <c:v>5352</c:v>
                </c:pt>
                <c:pt idx="29">
                  <c:v>5014</c:v>
                </c:pt>
                <c:pt idx="30">
                  <c:v>5093</c:v>
                </c:pt>
                <c:pt idx="31">
                  <c:v>4378</c:v>
                </c:pt>
                <c:pt idx="32">
                  <c:v>4901</c:v>
                </c:pt>
                <c:pt idx="33">
                  <c:v>4832</c:v>
                </c:pt>
                <c:pt idx="34">
                  <c:v>4196</c:v>
                </c:pt>
                <c:pt idx="35">
                  <c:v>4105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F-4121-B14F-BE2512E82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364880"/>
        <c:axId val="225368800"/>
      </c:lineChart>
      <c:catAx>
        <c:axId val="22536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8800"/>
        <c:crosses val="autoZero"/>
        <c:auto val="1"/>
        <c:lblAlgn val="ctr"/>
        <c:lblOffset val="100"/>
        <c:noMultiLvlLbl val="0"/>
      </c:catAx>
      <c:valAx>
        <c:axId val="22536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22536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42</xdr:row>
      <xdr:rowOff>50346</xdr:rowOff>
    </xdr:from>
    <xdr:to>
      <xdr:col>9</xdr:col>
      <xdr:colOff>752475</xdr:colOff>
      <xdr:row>70</xdr:row>
      <xdr:rowOff>170089</xdr:rowOff>
    </xdr:to>
    <xdr:graphicFrame macro="">
      <xdr:nvGraphicFramePr>
        <xdr:cNvPr id="2398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34637</xdr:colOff>
      <xdr:row>43</xdr:row>
      <xdr:rowOff>68918</xdr:rowOff>
    </xdr:from>
    <xdr:ext cx="441146" cy="259045"/>
    <xdr:sp macro="" textlink="">
      <xdr:nvSpPr>
        <xdr:cNvPr id="6" name="テキスト ボックス 5"/>
        <xdr:cNvSpPr txBox="1"/>
      </xdr:nvSpPr>
      <xdr:spPr>
        <a:xfrm>
          <a:off x="333994" y="1084577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190500</xdr:colOff>
      <xdr:row>72</xdr:row>
      <xdr:rowOff>57150</xdr:rowOff>
    </xdr:from>
    <xdr:to>
      <xdr:col>9</xdr:col>
      <xdr:colOff>781050</xdr:colOff>
      <xdr:row>97</xdr:row>
      <xdr:rowOff>28575</xdr:rowOff>
    </xdr:to>
    <xdr:graphicFrame macro="">
      <xdr:nvGraphicFramePr>
        <xdr:cNvPr id="2398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10441</xdr:colOff>
      <xdr:row>73</xdr:row>
      <xdr:rowOff>8407</xdr:rowOff>
    </xdr:from>
    <xdr:ext cx="441146" cy="259045"/>
    <xdr:sp macro="" textlink="">
      <xdr:nvSpPr>
        <xdr:cNvPr id="9" name="テキスト ボックス 8"/>
        <xdr:cNvSpPr txBox="1"/>
      </xdr:nvSpPr>
      <xdr:spPr>
        <a:xfrm>
          <a:off x="309798" y="1609205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209550</xdr:colOff>
      <xdr:row>98</xdr:row>
      <xdr:rowOff>38100</xdr:rowOff>
    </xdr:from>
    <xdr:to>
      <xdr:col>9</xdr:col>
      <xdr:colOff>781050</xdr:colOff>
      <xdr:row>123</xdr:row>
      <xdr:rowOff>57150</xdr:rowOff>
    </xdr:to>
    <xdr:graphicFrame macro="">
      <xdr:nvGraphicFramePr>
        <xdr:cNvPr id="2399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0.00586</cdr:x>
      <cdr:y>0.02791</cdr:y>
    </cdr:from>
    <cdr:to>
      <cdr:x>0.05716</cdr:x>
      <cdr:y>0.08624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50394" y="123959"/>
          <a:ext cx="441146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42</xdr:row>
      <xdr:rowOff>57150</xdr:rowOff>
    </xdr:from>
    <xdr:to>
      <xdr:col>9</xdr:col>
      <xdr:colOff>762000</xdr:colOff>
      <xdr:row>71</xdr:row>
      <xdr:rowOff>9525</xdr:rowOff>
    </xdr:to>
    <xdr:graphicFrame macro="">
      <xdr:nvGraphicFramePr>
        <xdr:cNvPr id="2297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4883</xdr:colOff>
      <xdr:row>43</xdr:row>
      <xdr:rowOff>0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296236" y="10768853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209550</xdr:colOff>
      <xdr:row>72</xdr:row>
      <xdr:rowOff>9525</xdr:rowOff>
    </xdr:from>
    <xdr:to>
      <xdr:col>9</xdr:col>
      <xdr:colOff>771525</xdr:colOff>
      <xdr:row>96</xdr:row>
      <xdr:rowOff>152400</xdr:rowOff>
    </xdr:to>
    <xdr:graphicFrame macro="">
      <xdr:nvGraphicFramePr>
        <xdr:cNvPr id="2297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4242</xdr:colOff>
      <xdr:row>72</xdr:row>
      <xdr:rowOff>120463</xdr:rowOff>
    </xdr:from>
    <xdr:ext cx="441146" cy="259045"/>
    <xdr:sp macro="" textlink="">
      <xdr:nvSpPr>
        <xdr:cNvPr id="10" name="テキスト ボックス 9"/>
        <xdr:cNvSpPr txBox="1"/>
      </xdr:nvSpPr>
      <xdr:spPr>
        <a:xfrm>
          <a:off x="295595" y="1576387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200025</xdr:colOff>
      <xdr:row>98</xdr:row>
      <xdr:rowOff>19050</xdr:rowOff>
    </xdr:from>
    <xdr:to>
      <xdr:col>9</xdr:col>
      <xdr:colOff>790575</xdr:colOff>
      <xdr:row>123</xdr:row>
      <xdr:rowOff>47625</xdr:rowOff>
    </xdr:to>
    <xdr:graphicFrame macro="">
      <xdr:nvGraphicFramePr>
        <xdr:cNvPr id="22976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0.00644</cdr:x>
      <cdr:y>0.02791</cdr:y>
    </cdr:from>
    <cdr:to>
      <cdr:x>0.05779</cdr:x>
      <cdr:y>0.08914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55330" y="118081"/>
          <a:ext cx="441146" cy="259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4883</xdr:colOff>
      <xdr:row>43</xdr:row>
      <xdr:rowOff>0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181776" y="11198679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oneCellAnchor>
    <xdr:from>
      <xdr:col>1</xdr:col>
      <xdr:colOff>4402</xdr:colOff>
      <xdr:row>43</xdr:row>
      <xdr:rowOff>0</xdr:rowOff>
    </xdr:from>
    <xdr:ext cx="441146" cy="259045"/>
    <xdr:sp macro="" textlink="">
      <xdr:nvSpPr>
        <xdr:cNvPr id="5" name="テキスト ボックス 4"/>
        <xdr:cNvSpPr txBox="1"/>
      </xdr:nvSpPr>
      <xdr:spPr>
        <a:xfrm>
          <a:off x="181295" y="11198679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43</xdr:row>
      <xdr:rowOff>104775</xdr:rowOff>
    </xdr:from>
    <xdr:to>
      <xdr:col>9</xdr:col>
      <xdr:colOff>866775</xdr:colOff>
      <xdr:row>72</xdr:row>
      <xdr:rowOff>47625</xdr:rowOff>
    </xdr:to>
    <xdr:graphicFrame macro="">
      <xdr:nvGraphicFramePr>
        <xdr:cNvPr id="139680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153019</xdr:colOff>
      <xdr:row>44</xdr:row>
      <xdr:rowOff>68918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153019" y="11185954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  <xdr:twoCellAnchor>
    <xdr:from>
      <xdr:col>0</xdr:col>
      <xdr:colOff>95250</xdr:colOff>
      <xdr:row>73</xdr:row>
      <xdr:rowOff>57150</xdr:rowOff>
    </xdr:from>
    <xdr:to>
      <xdr:col>9</xdr:col>
      <xdr:colOff>866775</xdr:colOff>
      <xdr:row>98</xdr:row>
      <xdr:rowOff>28575</xdr:rowOff>
    </xdr:to>
    <xdr:graphicFrame macro="">
      <xdr:nvGraphicFramePr>
        <xdr:cNvPr id="13968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105691</xdr:colOff>
      <xdr:row>74</xdr:row>
      <xdr:rowOff>8407</xdr:rowOff>
    </xdr:from>
    <xdr:ext cx="441146" cy="259045"/>
    <xdr:sp macro="" textlink="">
      <xdr:nvSpPr>
        <xdr:cNvPr id="5" name="テキスト ボックス 4"/>
        <xdr:cNvSpPr txBox="1"/>
      </xdr:nvSpPr>
      <xdr:spPr>
        <a:xfrm>
          <a:off x="105691" y="16432228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（戸）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42</xdr:row>
      <xdr:rowOff>142875</xdr:rowOff>
    </xdr:from>
    <xdr:to>
      <xdr:col>7</xdr:col>
      <xdr:colOff>1152525</xdr:colOff>
      <xdr:row>71</xdr:row>
      <xdr:rowOff>85725</xdr:rowOff>
    </xdr:to>
    <xdr:graphicFrame macro="">
      <xdr:nvGraphicFramePr>
        <xdr:cNvPr id="14377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275482</xdr:colOff>
      <xdr:row>43</xdr:row>
      <xdr:rowOff>68918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275482" y="1084577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  <xdr:twoCellAnchor>
    <xdr:from>
      <xdr:col>0</xdr:col>
      <xdr:colOff>161925</xdr:colOff>
      <xdr:row>72</xdr:row>
      <xdr:rowOff>57150</xdr:rowOff>
    </xdr:from>
    <xdr:to>
      <xdr:col>7</xdr:col>
      <xdr:colOff>1152525</xdr:colOff>
      <xdr:row>97</xdr:row>
      <xdr:rowOff>28575</xdr:rowOff>
    </xdr:to>
    <xdr:graphicFrame macro="">
      <xdr:nvGraphicFramePr>
        <xdr:cNvPr id="14377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105394</xdr:colOff>
      <xdr:row>73</xdr:row>
      <xdr:rowOff>7685</xdr:rowOff>
    </xdr:from>
    <xdr:ext cx="441146" cy="259045"/>
    <xdr:sp macro="" textlink="">
      <xdr:nvSpPr>
        <xdr:cNvPr id="9" name="テキスト ボックス 8"/>
        <xdr:cNvSpPr txBox="1"/>
      </xdr:nvSpPr>
      <xdr:spPr>
        <a:xfrm>
          <a:off x="404751" y="16091328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42</xdr:row>
      <xdr:rowOff>142875</xdr:rowOff>
    </xdr:from>
    <xdr:to>
      <xdr:col>7</xdr:col>
      <xdr:colOff>1152525</xdr:colOff>
      <xdr:row>71</xdr:row>
      <xdr:rowOff>85725</xdr:rowOff>
    </xdr:to>
    <xdr:graphicFrame macro="">
      <xdr:nvGraphicFramePr>
        <xdr:cNvPr id="159132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275482</xdr:colOff>
      <xdr:row>43</xdr:row>
      <xdr:rowOff>68918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275482" y="1084577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  <xdr:twoCellAnchor>
    <xdr:from>
      <xdr:col>0</xdr:col>
      <xdr:colOff>161925</xdr:colOff>
      <xdr:row>72</xdr:row>
      <xdr:rowOff>57150</xdr:rowOff>
    </xdr:from>
    <xdr:to>
      <xdr:col>7</xdr:col>
      <xdr:colOff>1152525</xdr:colOff>
      <xdr:row>97</xdr:row>
      <xdr:rowOff>28575</xdr:rowOff>
    </xdr:to>
    <xdr:graphicFrame macro="">
      <xdr:nvGraphicFramePr>
        <xdr:cNvPr id="159132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105394</xdr:colOff>
      <xdr:row>73</xdr:row>
      <xdr:rowOff>7685</xdr:rowOff>
    </xdr:from>
    <xdr:ext cx="441146" cy="259045"/>
    <xdr:sp macro="" textlink="">
      <xdr:nvSpPr>
        <xdr:cNvPr id="5" name="テキスト ボックス 4"/>
        <xdr:cNvSpPr txBox="1"/>
      </xdr:nvSpPr>
      <xdr:spPr>
        <a:xfrm>
          <a:off x="404751" y="16091328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tx1">
                  <a:lumMod val="65000"/>
                  <a:lumOff val="35000"/>
                </a:schemeClr>
              </a:solidFill>
            </a:rPr>
            <a:t>（棟）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4/01%20&#20303;&#23429;&#30528;&#24037;&#29366;&#27841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7/&#9733;&#38598;&#35336;&#12487;&#12540;&#12479;&#12304;&#24180;&#24230;&#21029;1_3&#26376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7/&#9733;&#38598;&#35336;&#12487;&#12540;&#12479;&#12304;&#24180;&#24230;&#21029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5/&#36215;&#26696;&#29992;/01%20&#20303;&#23429;&#30528;&#24037;&#29366;&#2784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6/&#36215;&#26696;&#29992;/01%20&#20303;&#23429;&#30528;&#24037;&#29366;&#2784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20303;&#23429;&#30528;&#24037;&#29366;&#2784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2/&#9733;&#38598;&#35336;&#12487;&#12540;&#12479;&#12304;&#24180;&#24230;&#21029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4/&#9733;&#38598;&#35336;&#12487;&#12540;&#12479;&#12304;&#24180;&#24230;&#21029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5/&#9733;&#38598;&#35336;&#12487;&#12540;&#12479;&#12304;&#24180;&#24230;&#21029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6/&#9733;&#38598;&#35336;&#12487;&#12540;&#12479;&#12304;&#24180;&#24230;&#21029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1689;&#25351;&#23566;&#35506;/&#9734;&#9733;&#24314;&#31689;&#32113;&#35336;&#25285;&#24403;&#9733;&#9734;/10%20&#30528;&#24037;&#32113;&#35336;/R7/&#9733;&#38598;&#35336;&#12487;&#12540;&#12479;&#12304;&#24180;&#24230;&#21029;4_12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別"/>
      <sheetName val="グラフ"/>
      <sheetName val="参照ｼｰﾄ"/>
    </sheetNames>
    <sheetDataSet>
      <sheetData sheetId="0">
        <row r="8">
          <cell r="R8">
            <v>2971</v>
          </cell>
        </row>
        <row r="9">
          <cell r="R9">
            <v>1571</v>
          </cell>
        </row>
        <row r="10">
          <cell r="R10">
            <v>13</v>
          </cell>
        </row>
        <row r="11">
          <cell r="R11">
            <v>1163</v>
          </cell>
        </row>
        <row r="12">
          <cell r="R12">
            <v>607</v>
          </cell>
        </row>
        <row r="13">
          <cell r="R13">
            <v>556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_年度　資金別"/>
      <sheetName val="住宅_年度　構造別"/>
      <sheetName val="住宅_プレハブ"/>
      <sheetName val="住宅_ツーバイフォー"/>
      <sheetName val="建築物_年次"/>
      <sheetName val="建築物_年度"/>
    </sheetNames>
    <sheetDataSet>
      <sheetData sheetId="0"/>
      <sheetData sheetId="1">
        <row r="9">
          <cell r="D9">
            <v>206149</v>
          </cell>
        </row>
        <row r="15">
          <cell r="D15">
            <v>1326</v>
          </cell>
          <cell r="E15">
            <v>115350</v>
          </cell>
          <cell r="L15">
            <v>983</v>
          </cell>
          <cell r="M15">
            <v>90365</v>
          </cell>
        </row>
        <row r="16">
          <cell r="D16">
            <v>590</v>
          </cell>
        </row>
        <row r="17">
          <cell r="D17">
            <v>451</v>
          </cell>
        </row>
        <row r="18">
          <cell r="D18">
            <v>0</v>
          </cell>
        </row>
        <row r="19">
          <cell r="D19">
            <v>285</v>
          </cell>
          <cell r="F19">
            <v>135</v>
          </cell>
          <cell r="H19">
            <v>0</v>
          </cell>
          <cell r="J19">
            <v>150</v>
          </cell>
          <cell r="Z19">
            <v>0</v>
          </cell>
          <cell r="AH19">
            <v>150</v>
          </cell>
          <cell r="AP19">
            <v>0</v>
          </cell>
        </row>
      </sheetData>
      <sheetData sheetId="2">
        <row r="15">
          <cell r="F15">
            <v>177</v>
          </cell>
          <cell r="N15">
            <v>149</v>
          </cell>
        </row>
      </sheetData>
      <sheetData sheetId="3">
        <row r="15">
          <cell r="D15">
            <v>257</v>
          </cell>
        </row>
      </sheetData>
      <sheetData sheetId="4"/>
      <sheetData sheetId="5">
        <row r="8">
          <cell r="D8">
            <v>117159</v>
          </cell>
          <cell r="E8">
            <v>25675734</v>
          </cell>
          <cell r="F8">
            <v>795168484</v>
          </cell>
        </row>
        <row r="45">
          <cell r="D45">
            <v>1078</v>
          </cell>
          <cell r="E45">
            <v>186077</v>
          </cell>
          <cell r="F45">
            <v>5006046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_年度　資金別"/>
      <sheetName val="住宅_年度　構造別"/>
      <sheetName val="住宅_プレハブ"/>
      <sheetName val="住宅_ツーバイフォー"/>
      <sheetName val="建築物_年次"/>
      <sheetName val="建築物_年度"/>
      <sheetName val="Sheet1"/>
    </sheetNames>
    <sheetDataSet>
      <sheetData sheetId="0"/>
      <sheetData sheetId="1">
        <row r="15">
          <cell r="D15">
            <v>3608</v>
          </cell>
        </row>
      </sheetData>
      <sheetData sheetId="2">
        <row r="15">
          <cell r="F15">
            <v>287</v>
          </cell>
        </row>
      </sheetData>
      <sheetData sheetId="3">
        <row r="15">
          <cell r="D15">
            <v>814</v>
          </cell>
        </row>
      </sheetData>
      <sheetData sheetId="4">
        <row r="8">
          <cell r="D8">
            <v>477854</v>
          </cell>
          <cell r="E8">
            <v>102763896</v>
          </cell>
          <cell r="F8">
            <v>2925037818</v>
          </cell>
        </row>
        <row r="45">
          <cell r="D45">
            <v>4105</v>
          </cell>
          <cell r="E45">
            <v>749672</v>
          </cell>
          <cell r="F45">
            <v>20551647</v>
          </cell>
        </row>
      </sheetData>
      <sheetData sheetId="5">
        <row r="8">
          <cell r="D8">
            <v>370387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別"/>
      <sheetName val="グラフ"/>
      <sheetName val="参照ｼｰﾄ"/>
    </sheetNames>
    <sheetDataSet>
      <sheetData sheetId="0">
        <row r="8">
          <cell r="R8">
            <v>2561</v>
          </cell>
        </row>
        <row r="9">
          <cell r="R9">
            <v>1449</v>
          </cell>
        </row>
        <row r="10">
          <cell r="R10">
            <v>21</v>
          </cell>
        </row>
        <row r="11">
          <cell r="R11">
            <v>1167</v>
          </cell>
        </row>
        <row r="12">
          <cell r="R12">
            <v>524</v>
          </cell>
        </row>
        <row r="13">
          <cell r="R13">
            <v>643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別"/>
      <sheetName val="グラフ"/>
      <sheetName val="参照ｼｰﾄ"/>
    </sheetNames>
    <sheetDataSet>
      <sheetData sheetId="0">
        <row r="8">
          <cell r="R8">
            <v>2365</v>
          </cell>
        </row>
        <row r="9">
          <cell r="R9">
            <v>1897</v>
          </cell>
        </row>
        <row r="10">
          <cell r="R10">
            <v>42</v>
          </cell>
        </row>
        <row r="11">
          <cell r="R11">
            <v>975</v>
          </cell>
        </row>
        <row r="12">
          <cell r="R12">
            <v>398</v>
          </cell>
        </row>
        <row r="13">
          <cell r="R13">
            <v>577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別"/>
      <sheetName val="グラフ"/>
      <sheetName val="参照ｼｰﾄ"/>
    </sheetNames>
    <sheetDataSet>
      <sheetData sheetId="0">
        <row r="8">
          <cell r="R8">
            <v>2279</v>
          </cell>
        </row>
        <row r="9">
          <cell r="R9">
            <v>1761</v>
          </cell>
        </row>
        <row r="10">
          <cell r="R10">
            <v>1</v>
          </cell>
        </row>
        <row r="11">
          <cell r="R11">
            <v>787</v>
          </cell>
        </row>
        <row r="12">
          <cell r="R12">
            <v>238</v>
          </cell>
        </row>
        <row r="13">
          <cell r="R13">
            <v>549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_年度　構造別"/>
      <sheetName val="住宅_プレハブ"/>
      <sheetName val="住宅_ツーバイフォー"/>
      <sheetName val="建築物_年次"/>
      <sheetName val="建築物_年度"/>
      <sheetName val="住宅_年度 資金別"/>
      <sheetName val="住宅_年度　資金別‐市町別"/>
    </sheetNames>
    <sheetDataSet>
      <sheetData sheetId="0">
        <row r="232">
          <cell r="D232">
            <v>2830</v>
          </cell>
        </row>
        <row r="233">
          <cell r="D233">
            <v>1653</v>
          </cell>
        </row>
        <row r="234">
          <cell r="D234">
            <v>34</v>
          </cell>
        </row>
        <row r="235">
          <cell r="D235">
            <v>830</v>
          </cell>
          <cell r="F235">
            <v>444</v>
          </cell>
          <cell r="H235">
            <v>0</v>
          </cell>
          <cell r="J235">
            <v>386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_年度　構造別"/>
      <sheetName val="住宅_プレハブ"/>
      <sheetName val="住宅_ツーバイフォー"/>
      <sheetName val="建築物_年次"/>
      <sheetName val="建築物_年度"/>
      <sheetName val="住宅_年度 資金別"/>
    </sheetNames>
    <sheetDataSet>
      <sheetData sheetId="0">
        <row r="9">
          <cell r="D9">
            <v>865909</v>
          </cell>
        </row>
        <row r="15">
          <cell r="D15">
            <v>5712</v>
          </cell>
          <cell r="E15">
            <v>544379</v>
          </cell>
          <cell r="L15">
            <v>4027</v>
          </cell>
          <cell r="M15">
            <v>413780</v>
          </cell>
        </row>
        <row r="16">
          <cell r="D16">
            <v>2956</v>
          </cell>
        </row>
        <row r="17">
          <cell r="D17">
            <v>1552</v>
          </cell>
        </row>
        <row r="18">
          <cell r="D18">
            <v>10</v>
          </cell>
        </row>
        <row r="19">
          <cell r="D19">
            <v>1194</v>
          </cell>
          <cell r="F19">
            <v>556</v>
          </cell>
          <cell r="H19">
            <v>0</v>
          </cell>
          <cell r="J19">
            <v>638</v>
          </cell>
          <cell r="Z19">
            <v>70</v>
          </cell>
          <cell r="AH19">
            <v>568</v>
          </cell>
        </row>
      </sheetData>
      <sheetData sheetId="1">
        <row r="15">
          <cell r="F15">
            <v>672</v>
          </cell>
        </row>
      </sheetData>
      <sheetData sheetId="2">
        <row r="15">
          <cell r="D15">
            <v>828</v>
          </cell>
        </row>
      </sheetData>
      <sheetData sheetId="3">
        <row r="8">
          <cell r="D8">
            <v>572712</v>
          </cell>
          <cell r="E8">
            <v>122238890</v>
          </cell>
          <cell r="F8">
            <v>2626070728</v>
          </cell>
        </row>
        <row r="45">
          <cell r="D45">
            <v>4901</v>
          </cell>
          <cell r="E45">
            <v>885790</v>
          </cell>
          <cell r="F45">
            <v>17241330</v>
          </cell>
        </row>
      </sheetData>
      <sheetData sheetId="4">
        <row r="8">
          <cell r="D8">
            <v>571832</v>
          </cell>
          <cell r="E8">
            <v>122467980</v>
          </cell>
          <cell r="F8">
            <v>2629541478</v>
          </cell>
        </row>
        <row r="45">
          <cell r="D45">
            <v>4830</v>
          </cell>
          <cell r="E45">
            <v>913738</v>
          </cell>
          <cell r="F45">
            <v>17725196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_年度 資金別"/>
      <sheetName val="住宅_年度　構造別"/>
      <sheetName val="住宅_プレハブ"/>
      <sheetName val="住宅_ツーバイフォー"/>
      <sheetName val="建築物_年次"/>
      <sheetName val="建築物_年度"/>
    </sheetNames>
    <sheetDataSet>
      <sheetData sheetId="0"/>
      <sheetData sheetId="1">
        <row r="9">
          <cell r="D9">
            <v>860828</v>
          </cell>
        </row>
        <row r="15">
          <cell r="D15">
            <v>5434</v>
          </cell>
          <cell r="E15">
            <v>487642</v>
          </cell>
          <cell r="L15">
            <v>3960</v>
          </cell>
          <cell r="M15">
            <v>383491</v>
          </cell>
        </row>
        <row r="16">
          <cell r="D16">
            <v>2567</v>
          </cell>
        </row>
        <row r="17">
          <cell r="D17">
            <v>1735</v>
          </cell>
        </row>
        <row r="18">
          <cell r="D18">
            <v>27</v>
          </cell>
        </row>
        <row r="19">
          <cell r="D19">
            <v>1105</v>
          </cell>
          <cell r="F19">
            <v>655</v>
          </cell>
          <cell r="H19">
            <v>2</v>
          </cell>
          <cell r="J19">
            <v>448</v>
          </cell>
          <cell r="Z19">
            <v>0</v>
          </cell>
          <cell r="AH19">
            <v>403</v>
          </cell>
          <cell r="AP19">
            <v>45</v>
          </cell>
        </row>
      </sheetData>
      <sheetData sheetId="2">
        <row r="15">
          <cell r="F15">
            <v>684</v>
          </cell>
        </row>
      </sheetData>
      <sheetData sheetId="3">
        <row r="15">
          <cell r="D15">
            <v>969</v>
          </cell>
        </row>
      </sheetData>
      <sheetData sheetId="4">
        <row r="8">
          <cell r="D8">
            <v>546616</v>
          </cell>
          <cell r="E8">
            <v>119466373</v>
          </cell>
          <cell r="F8">
            <v>2674681743</v>
          </cell>
        </row>
        <row r="45">
          <cell r="D45">
            <v>4832</v>
          </cell>
          <cell r="E45">
            <v>1018039</v>
          </cell>
          <cell r="F45">
            <v>21820381</v>
          </cell>
        </row>
      </sheetData>
      <sheetData sheetId="5">
        <row r="8">
          <cell r="D8">
            <v>539771</v>
          </cell>
          <cell r="E8">
            <v>118722364</v>
          </cell>
          <cell r="F8">
            <v>2711606918</v>
          </cell>
        </row>
        <row r="45">
          <cell r="D45">
            <v>4857</v>
          </cell>
          <cell r="E45">
            <v>1007307</v>
          </cell>
          <cell r="F45">
            <v>21795146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_年度 資金別"/>
      <sheetName val="住宅_年度　構造別"/>
      <sheetName val="住宅_プレハブ"/>
      <sheetName val="住宅_ツーバイフォー"/>
      <sheetName val="建築物_年次"/>
      <sheetName val="建築物_年度"/>
    </sheetNames>
    <sheetDataSet>
      <sheetData sheetId="0"/>
      <sheetData sheetId="1">
        <row r="13">
          <cell r="H13">
            <v>372</v>
          </cell>
        </row>
        <row r="15">
          <cell r="D15">
            <v>5113</v>
          </cell>
          <cell r="E15">
            <v>443374</v>
          </cell>
          <cell r="L15">
            <v>3738</v>
          </cell>
          <cell r="M15">
            <v>349711</v>
          </cell>
        </row>
        <row r="16">
          <cell r="D16">
            <v>2283</v>
          </cell>
        </row>
        <row r="17">
          <cell r="D17">
            <v>1853</v>
          </cell>
        </row>
        <row r="18">
          <cell r="D18">
            <v>36</v>
          </cell>
        </row>
        <row r="19">
          <cell r="D19">
            <v>941</v>
          </cell>
          <cell r="F19">
            <v>547</v>
          </cell>
          <cell r="H19">
            <v>0</v>
          </cell>
          <cell r="J19">
            <v>394</v>
          </cell>
          <cell r="Z19">
            <v>0</v>
          </cell>
          <cell r="AH19">
            <v>394</v>
          </cell>
          <cell r="AP19">
            <v>0</v>
          </cell>
        </row>
      </sheetData>
      <sheetData sheetId="2">
        <row r="15">
          <cell r="F15">
            <v>535</v>
          </cell>
          <cell r="N15">
            <v>533</v>
          </cell>
        </row>
      </sheetData>
      <sheetData sheetId="3">
        <row r="15">
          <cell r="D15">
            <v>993</v>
          </cell>
        </row>
      </sheetData>
      <sheetData sheetId="4">
        <row r="8">
          <cell r="D8">
            <v>502687</v>
          </cell>
          <cell r="E8">
            <v>111213656</v>
          </cell>
          <cell r="F8">
            <v>2856520110</v>
          </cell>
        </row>
        <row r="45">
          <cell r="D45">
            <v>4196</v>
          </cell>
          <cell r="E45">
            <v>802037</v>
          </cell>
          <cell r="F45">
            <v>19090909</v>
          </cell>
        </row>
      </sheetData>
      <sheetData sheetId="5">
        <row r="8">
          <cell r="D8">
            <v>492741</v>
          </cell>
          <cell r="E8">
            <v>108310480</v>
          </cell>
          <cell r="F8">
            <v>2902650553</v>
          </cell>
        </row>
        <row r="45">
          <cell r="D45">
            <v>4117</v>
          </cell>
          <cell r="E45">
            <v>770993</v>
          </cell>
          <cell r="F45">
            <v>19052137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宅_年度　資金別"/>
      <sheetName val="住宅_年度　構造別"/>
      <sheetName val="住宅_プレハブ"/>
      <sheetName val="住宅_ツーバイフォー"/>
      <sheetName val="建築物_年次"/>
      <sheetName val="建築物_年度"/>
      <sheetName val="Sheet1"/>
    </sheetNames>
    <sheetDataSet>
      <sheetData sheetId="0"/>
      <sheetData sheetId="1">
        <row r="9">
          <cell r="D9">
            <v>609869</v>
          </cell>
        </row>
        <row r="15">
          <cell r="D15">
            <v>3608</v>
          </cell>
          <cell r="E15">
            <v>319473</v>
          </cell>
          <cell r="L15">
            <v>2934</v>
          </cell>
          <cell r="M15">
            <v>270293</v>
          </cell>
        </row>
        <row r="16">
          <cell r="D16">
            <v>1764</v>
          </cell>
        </row>
        <row r="17">
          <cell r="D17">
            <v>1268</v>
          </cell>
        </row>
        <row r="18">
          <cell r="D18">
            <v>1</v>
          </cell>
        </row>
        <row r="19">
          <cell r="D19">
            <v>575</v>
          </cell>
          <cell r="F19">
            <v>435</v>
          </cell>
          <cell r="H19">
            <v>0</v>
          </cell>
          <cell r="J19">
            <v>140</v>
          </cell>
          <cell r="Z19">
            <v>0</v>
          </cell>
          <cell r="AH19">
            <v>140</v>
          </cell>
          <cell r="AP19">
            <v>0</v>
          </cell>
        </row>
      </sheetData>
      <sheetData sheetId="2">
        <row r="15">
          <cell r="F15">
            <v>287</v>
          </cell>
          <cell r="N15">
            <v>286</v>
          </cell>
        </row>
      </sheetData>
      <sheetData sheetId="3">
        <row r="15">
          <cell r="D15">
            <v>814</v>
          </cell>
        </row>
      </sheetData>
      <sheetData sheetId="4">
        <row r="8">
          <cell r="D8">
            <v>477854</v>
          </cell>
        </row>
      </sheetData>
      <sheetData sheetId="5">
        <row r="8">
          <cell r="D8">
            <v>370387</v>
          </cell>
          <cell r="E8">
            <v>78770524</v>
          </cell>
          <cell r="F8">
            <v>2241788986</v>
          </cell>
        </row>
        <row r="45">
          <cell r="D45">
            <v>3171</v>
          </cell>
          <cell r="E45">
            <v>584989</v>
          </cell>
          <cell r="F45">
            <v>16689189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M47"/>
  <sheetViews>
    <sheetView tabSelected="1" zoomScale="85" zoomScaleNormal="85" zoomScaleSheetLayoutView="70" workbookViewId="0">
      <pane ySplit="5" topLeftCell="A30" activePane="bottomLeft" state="frozen"/>
      <selection activeCell="M58" sqref="M58"/>
      <selection pane="bottomLeft" activeCell="A41" sqref="A41"/>
    </sheetView>
  </sheetViews>
  <sheetFormatPr defaultRowHeight="13" x14ac:dyDescent="0.2"/>
  <cols>
    <col min="1" max="1" width="3.90625" customWidth="1"/>
    <col min="2" max="8" width="12.6328125" style="1" customWidth="1"/>
    <col min="9" max="10" width="12.6328125" customWidth="1"/>
  </cols>
  <sheetData>
    <row r="2" spans="2:10" ht="20.149999999999999" customHeight="1" x14ac:dyDescent="0.2">
      <c r="B2" s="229" t="s">
        <v>83</v>
      </c>
      <c r="C2" s="229"/>
      <c r="D2" s="229"/>
      <c r="E2" s="229"/>
      <c r="F2" s="229"/>
      <c r="G2" s="229"/>
      <c r="H2" s="229"/>
      <c r="I2" s="229"/>
      <c r="J2" s="230"/>
    </row>
    <row r="3" spans="2:10" ht="20.149999999999999" customHeight="1" thickBot="1" x14ac:dyDescent="0.25">
      <c r="I3" s="2" t="s">
        <v>54</v>
      </c>
    </row>
    <row r="4" spans="2:10" ht="26.25" customHeight="1" x14ac:dyDescent="0.2">
      <c r="B4" s="233"/>
      <c r="C4" s="235" t="s">
        <v>3</v>
      </c>
      <c r="D4" s="237" t="s">
        <v>4</v>
      </c>
      <c r="E4" s="237" t="s">
        <v>5</v>
      </c>
      <c r="F4" s="239" t="s">
        <v>6</v>
      </c>
      <c r="G4" s="241" t="s">
        <v>10</v>
      </c>
      <c r="H4" s="242"/>
      <c r="I4" s="243" t="s">
        <v>7</v>
      </c>
      <c r="J4" s="231" t="s">
        <v>92</v>
      </c>
    </row>
    <row r="5" spans="2:10" ht="26.25" customHeight="1" thickBot="1" x14ac:dyDescent="0.25">
      <c r="B5" s="234"/>
      <c r="C5" s="236"/>
      <c r="D5" s="238"/>
      <c r="E5" s="238"/>
      <c r="F5" s="240"/>
      <c r="G5" s="6" t="s">
        <v>52</v>
      </c>
      <c r="H5" s="7" t="s">
        <v>9</v>
      </c>
      <c r="I5" s="244"/>
      <c r="J5" s="232"/>
    </row>
    <row r="6" spans="2:10" ht="24.75" customHeight="1" x14ac:dyDescent="0.2">
      <c r="B6" s="17" t="s">
        <v>11</v>
      </c>
      <c r="C6" s="22">
        <v>4327</v>
      </c>
      <c r="D6" s="23">
        <v>4622</v>
      </c>
      <c r="E6" s="23">
        <v>131</v>
      </c>
      <c r="F6" s="23">
        <v>2249</v>
      </c>
      <c r="G6" s="18">
        <v>1051</v>
      </c>
      <c r="H6" s="19">
        <f>+F6-G6</f>
        <v>1198</v>
      </c>
      <c r="I6" s="20">
        <v>11329</v>
      </c>
      <c r="J6" s="87"/>
    </row>
    <row r="7" spans="2:10" ht="24.75" customHeight="1" x14ac:dyDescent="0.2">
      <c r="B7" s="124" t="s">
        <v>12</v>
      </c>
      <c r="C7" s="135">
        <v>4184</v>
      </c>
      <c r="D7" s="136">
        <v>4940</v>
      </c>
      <c r="E7" s="136">
        <v>104</v>
      </c>
      <c r="F7" s="136">
        <v>2775</v>
      </c>
      <c r="G7" s="137">
        <v>1301</v>
      </c>
      <c r="H7" s="138">
        <f t="shared" ref="H7:H23" si="0">+F7-G7</f>
        <v>1474</v>
      </c>
      <c r="I7" s="139">
        <v>12003</v>
      </c>
      <c r="J7" s="128">
        <f>+I7/I6</f>
        <v>1.0594933356871745</v>
      </c>
    </row>
    <row r="8" spans="2:10" ht="24.75" customHeight="1" x14ac:dyDescent="0.2">
      <c r="B8" s="140" t="s">
        <v>13</v>
      </c>
      <c r="C8" s="141">
        <v>3482</v>
      </c>
      <c r="D8" s="142">
        <v>3093</v>
      </c>
      <c r="E8" s="142">
        <v>248</v>
      </c>
      <c r="F8" s="142">
        <v>2804</v>
      </c>
      <c r="G8" s="131">
        <v>1440</v>
      </c>
      <c r="H8" s="132">
        <f t="shared" si="0"/>
        <v>1364</v>
      </c>
      <c r="I8" s="133">
        <v>9627</v>
      </c>
      <c r="J8" s="134">
        <f t="shared" ref="J8:J30" si="1">+I8/I7</f>
        <v>0.80204948762809303</v>
      </c>
    </row>
    <row r="9" spans="2:10" ht="24.75" customHeight="1" x14ac:dyDescent="0.2">
      <c r="B9" s="140" t="s">
        <v>14</v>
      </c>
      <c r="C9" s="141">
        <v>4023</v>
      </c>
      <c r="D9" s="142">
        <v>3801</v>
      </c>
      <c r="E9" s="142">
        <v>190</v>
      </c>
      <c r="F9" s="142">
        <v>2082</v>
      </c>
      <c r="G9" s="131">
        <v>791</v>
      </c>
      <c r="H9" s="132">
        <f t="shared" si="0"/>
        <v>1291</v>
      </c>
      <c r="I9" s="133">
        <v>10096</v>
      </c>
      <c r="J9" s="134">
        <f t="shared" si="1"/>
        <v>1.0487171496831826</v>
      </c>
    </row>
    <row r="10" spans="2:10" ht="24.75" customHeight="1" x14ac:dyDescent="0.2">
      <c r="B10" s="140" t="s">
        <v>15</v>
      </c>
      <c r="C10" s="141">
        <v>4927</v>
      </c>
      <c r="D10" s="142">
        <v>4635</v>
      </c>
      <c r="E10" s="142">
        <v>199</v>
      </c>
      <c r="F10" s="142">
        <v>2344</v>
      </c>
      <c r="G10" s="131">
        <v>950</v>
      </c>
      <c r="H10" s="132">
        <f t="shared" si="0"/>
        <v>1394</v>
      </c>
      <c r="I10" s="133">
        <v>12105</v>
      </c>
      <c r="J10" s="134">
        <f t="shared" si="1"/>
        <v>1.1989896988906497</v>
      </c>
    </row>
    <row r="11" spans="2:10" ht="24.75" customHeight="1" x14ac:dyDescent="0.2">
      <c r="B11" s="140" t="s">
        <v>16</v>
      </c>
      <c r="C11" s="141">
        <v>5300</v>
      </c>
      <c r="D11" s="142">
        <v>4268</v>
      </c>
      <c r="E11" s="142">
        <v>169</v>
      </c>
      <c r="F11" s="142">
        <v>2625</v>
      </c>
      <c r="G11" s="131">
        <v>1197</v>
      </c>
      <c r="H11" s="132">
        <f t="shared" si="0"/>
        <v>1428</v>
      </c>
      <c r="I11" s="133">
        <v>12362</v>
      </c>
      <c r="J11" s="134">
        <f t="shared" si="1"/>
        <v>1.0212308963238332</v>
      </c>
    </row>
    <row r="12" spans="2:10" ht="24.75" customHeight="1" x14ac:dyDescent="0.2">
      <c r="B12" s="140" t="s">
        <v>17</v>
      </c>
      <c r="C12" s="141">
        <v>4737</v>
      </c>
      <c r="D12" s="142">
        <v>3537</v>
      </c>
      <c r="E12" s="142">
        <v>104</v>
      </c>
      <c r="F12" s="142">
        <v>2388</v>
      </c>
      <c r="G12" s="131">
        <v>990</v>
      </c>
      <c r="H12" s="132">
        <f t="shared" si="0"/>
        <v>1398</v>
      </c>
      <c r="I12" s="133">
        <v>10766</v>
      </c>
      <c r="J12" s="134">
        <f t="shared" si="1"/>
        <v>0.87089467723669312</v>
      </c>
    </row>
    <row r="13" spans="2:10" ht="24.75" customHeight="1" x14ac:dyDescent="0.2">
      <c r="B13" s="140" t="s">
        <v>18</v>
      </c>
      <c r="C13" s="141">
        <v>5939</v>
      </c>
      <c r="D13" s="142">
        <v>3378</v>
      </c>
      <c r="E13" s="142">
        <v>171</v>
      </c>
      <c r="F13" s="142">
        <v>2266</v>
      </c>
      <c r="G13" s="131">
        <v>814</v>
      </c>
      <c r="H13" s="132">
        <f t="shared" si="0"/>
        <v>1452</v>
      </c>
      <c r="I13" s="133">
        <v>11754</v>
      </c>
      <c r="J13" s="134">
        <f t="shared" si="1"/>
        <v>1.091770388259335</v>
      </c>
    </row>
    <row r="14" spans="2:10" ht="24.75" customHeight="1" x14ac:dyDescent="0.2">
      <c r="B14" s="140" t="s">
        <v>19</v>
      </c>
      <c r="C14" s="141">
        <v>4586</v>
      </c>
      <c r="D14" s="142">
        <v>3198</v>
      </c>
      <c r="E14" s="142">
        <v>247</v>
      </c>
      <c r="F14" s="142">
        <v>2093</v>
      </c>
      <c r="G14" s="131">
        <v>914</v>
      </c>
      <c r="H14" s="132">
        <f t="shared" si="0"/>
        <v>1179</v>
      </c>
      <c r="I14" s="133">
        <v>10124</v>
      </c>
      <c r="J14" s="134">
        <f t="shared" si="1"/>
        <v>0.86132380466224268</v>
      </c>
    </row>
    <row r="15" spans="2:10" ht="24.75" customHeight="1" x14ac:dyDescent="0.2">
      <c r="B15" s="140" t="s">
        <v>20</v>
      </c>
      <c r="C15" s="141">
        <v>3831</v>
      </c>
      <c r="D15" s="142">
        <v>3394</v>
      </c>
      <c r="E15" s="142">
        <v>54</v>
      </c>
      <c r="F15" s="142">
        <v>1342</v>
      </c>
      <c r="G15" s="131">
        <v>569</v>
      </c>
      <c r="H15" s="132">
        <f t="shared" si="0"/>
        <v>773</v>
      </c>
      <c r="I15" s="133">
        <v>8621</v>
      </c>
      <c r="J15" s="134">
        <f t="shared" si="1"/>
        <v>0.85154089292769652</v>
      </c>
    </row>
    <row r="16" spans="2:10" ht="24.75" customHeight="1" x14ac:dyDescent="0.2">
      <c r="B16" s="140" t="s">
        <v>21</v>
      </c>
      <c r="C16" s="141">
        <v>4454</v>
      </c>
      <c r="D16" s="142">
        <v>4195</v>
      </c>
      <c r="E16" s="142">
        <v>69</v>
      </c>
      <c r="F16" s="142">
        <v>1108</v>
      </c>
      <c r="G16" s="131">
        <v>407</v>
      </c>
      <c r="H16" s="132">
        <f t="shared" si="0"/>
        <v>701</v>
      </c>
      <c r="I16" s="133">
        <v>9826</v>
      </c>
      <c r="J16" s="134">
        <f t="shared" si="1"/>
        <v>1.1397749681011484</v>
      </c>
    </row>
    <row r="17" spans="2:10" ht="24.75" customHeight="1" x14ac:dyDescent="0.2">
      <c r="B17" s="140" t="s">
        <v>22</v>
      </c>
      <c r="C17" s="141">
        <v>4163</v>
      </c>
      <c r="D17" s="142">
        <v>3908</v>
      </c>
      <c r="E17" s="142">
        <v>112</v>
      </c>
      <c r="F17" s="142">
        <v>1311</v>
      </c>
      <c r="G17" s="131">
        <v>690</v>
      </c>
      <c r="H17" s="132">
        <f t="shared" si="0"/>
        <v>621</v>
      </c>
      <c r="I17" s="133">
        <v>9494</v>
      </c>
      <c r="J17" s="134">
        <f t="shared" si="1"/>
        <v>0.96621209037248112</v>
      </c>
    </row>
    <row r="18" spans="2:10" ht="24.75" customHeight="1" x14ac:dyDescent="0.2">
      <c r="B18" s="140" t="s">
        <v>23</v>
      </c>
      <c r="C18" s="141">
        <v>3597</v>
      </c>
      <c r="D18" s="142">
        <v>3386</v>
      </c>
      <c r="E18" s="142">
        <v>17</v>
      </c>
      <c r="F18" s="142">
        <v>1243</v>
      </c>
      <c r="G18" s="131">
        <v>670</v>
      </c>
      <c r="H18" s="132">
        <f t="shared" si="0"/>
        <v>573</v>
      </c>
      <c r="I18" s="133">
        <v>8243</v>
      </c>
      <c r="J18" s="134">
        <f t="shared" si="1"/>
        <v>0.86823256793764481</v>
      </c>
    </row>
    <row r="19" spans="2:10" ht="24.75" customHeight="1" x14ac:dyDescent="0.2">
      <c r="B19" s="140" t="s">
        <v>24</v>
      </c>
      <c r="C19" s="141">
        <v>3285</v>
      </c>
      <c r="D19" s="142">
        <v>3182</v>
      </c>
      <c r="E19" s="142">
        <v>42</v>
      </c>
      <c r="F19" s="142">
        <v>1538</v>
      </c>
      <c r="G19" s="131">
        <v>1106</v>
      </c>
      <c r="H19" s="132">
        <f t="shared" si="0"/>
        <v>432</v>
      </c>
      <c r="I19" s="133">
        <v>8047</v>
      </c>
      <c r="J19" s="134">
        <f t="shared" si="1"/>
        <v>0.97622224918112332</v>
      </c>
    </row>
    <row r="20" spans="2:10" ht="24.75" customHeight="1" x14ac:dyDescent="0.2">
      <c r="B20" s="140" t="s">
        <v>25</v>
      </c>
      <c r="C20" s="141">
        <v>3194</v>
      </c>
      <c r="D20" s="142">
        <v>2934</v>
      </c>
      <c r="E20" s="142">
        <v>25</v>
      </c>
      <c r="F20" s="142">
        <v>1289</v>
      </c>
      <c r="G20" s="131">
        <v>883</v>
      </c>
      <c r="H20" s="132">
        <f t="shared" si="0"/>
        <v>406</v>
      </c>
      <c r="I20" s="133">
        <v>7442</v>
      </c>
      <c r="J20" s="134">
        <f t="shared" si="1"/>
        <v>0.92481670187647569</v>
      </c>
    </row>
    <row r="21" spans="2:10" ht="24.75" customHeight="1" x14ac:dyDescent="0.2">
      <c r="B21" s="140" t="s">
        <v>26</v>
      </c>
      <c r="C21" s="141">
        <v>3514</v>
      </c>
      <c r="D21" s="142">
        <v>2967</v>
      </c>
      <c r="E21" s="142">
        <v>106</v>
      </c>
      <c r="F21" s="142">
        <v>1323</v>
      </c>
      <c r="G21" s="131">
        <v>936</v>
      </c>
      <c r="H21" s="132">
        <f t="shared" si="0"/>
        <v>387</v>
      </c>
      <c r="I21" s="133">
        <v>7910</v>
      </c>
      <c r="J21" s="134">
        <f t="shared" si="1"/>
        <v>1.0628863208814834</v>
      </c>
    </row>
    <row r="22" spans="2:10" ht="24.75" customHeight="1" x14ac:dyDescent="0.2">
      <c r="B22" s="140" t="s">
        <v>27</v>
      </c>
      <c r="C22" s="141">
        <v>3728</v>
      </c>
      <c r="D22" s="142">
        <v>2910</v>
      </c>
      <c r="E22" s="142">
        <v>120</v>
      </c>
      <c r="F22" s="142">
        <v>1492</v>
      </c>
      <c r="G22" s="131">
        <v>1157</v>
      </c>
      <c r="H22" s="132">
        <f t="shared" si="0"/>
        <v>335</v>
      </c>
      <c r="I22" s="133">
        <v>8250</v>
      </c>
      <c r="J22" s="134">
        <f t="shared" si="1"/>
        <v>1.0429835651074588</v>
      </c>
    </row>
    <row r="23" spans="2:10" ht="24.75" customHeight="1" x14ac:dyDescent="0.2">
      <c r="B23" s="140" t="s">
        <v>28</v>
      </c>
      <c r="C23" s="141">
        <v>3683</v>
      </c>
      <c r="D23" s="142">
        <v>2217</v>
      </c>
      <c r="E23" s="142">
        <v>167</v>
      </c>
      <c r="F23" s="142">
        <v>1466</v>
      </c>
      <c r="G23" s="131">
        <v>1118</v>
      </c>
      <c r="H23" s="132">
        <f t="shared" si="0"/>
        <v>348</v>
      </c>
      <c r="I23" s="133">
        <v>7533</v>
      </c>
      <c r="J23" s="134">
        <f t="shared" si="1"/>
        <v>0.91309090909090906</v>
      </c>
    </row>
    <row r="24" spans="2:10" ht="24.75" customHeight="1" x14ac:dyDescent="0.2">
      <c r="B24" s="140" t="s">
        <v>47</v>
      </c>
      <c r="C24" s="130">
        <v>3153</v>
      </c>
      <c r="D24" s="131">
        <v>2749</v>
      </c>
      <c r="E24" s="131">
        <v>91</v>
      </c>
      <c r="F24" s="131">
        <v>771</v>
      </c>
      <c r="G24" s="131">
        <v>464</v>
      </c>
      <c r="H24" s="132">
        <f>+F24-G24</f>
        <v>307</v>
      </c>
      <c r="I24" s="133">
        <v>6764</v>
      </c>
      <c r="J24" s="134">
        <f t="shared" si="1"/>
        <v>0.89791583698393729</v>
      </c>
    </row>
    <row r="25" spans="2:10" ht="24.75" customHeight="1" x14ac:dyDescent="0.2">
      <c r="B25" s="140" t="s">
        <v>55</v>
      </c>
      <c r="C25" s="130">
        <v>3208</v>
      </c>
      <c r="D25" s="131">
        <v>3068</v>
      </c>
      <c r="E25" s="131">
        <v>132</v>
      </c>
      <c r="F25" s="131">
        <v>1239</v>
      </c>
      <c r="G25" s="131">
        <v>945</v>
      </c>
      <c r="H25" s="132">
        <v>292</v>
      </c>
      <c r="I25" s="133">
        <v>7647</v>
      </c>
      <c r="J25" s="134">
        <f t="shared" si="1"/>
        <v>1.1305440567711413</v>
      </c>
    </row>
    <row r="26" spans="2:10" ht="24.75" customHeight="1" x14ac:dyDescent="0.2">
      <c r="B26" s="140" t="s">
        <v>56</v>
      </c>
      <c r="C26" s="130">
        <v>2856</v>
      </c>
      <c r="D26" s="131">
        <v>2057</v>
      </c>
      <c r="E26" s="131">
        <v>67</v>
      </c>
      <c r="F26" s="131">
        <v>891</v>
      </c>
      <c r="G26" s="131">
        <v>642</v>
      </c>
      <c r="H26" s="132">
        <v>249</v>
      </c>
      <c r="I26" s="133">
        <v>5871</v>
      </c>
      <c r="J26" s="134">
        <f t="shared" si="1"/>
        <v>0.76775205963122795</v>
      </c>
    </row>
    <row r="27" spans="2:10" ht="24.75" customHeight="1" x14ac:dyDescent="0.2">
      <c r="B27" s="140" t="s">
        <v>57</v>
      </c>
      <c r="C27" s="130">
        <v>3172</v>
      </c>
      <c r="D27" s="131">
        <v>1559</v>
      </c>
      <c r="E27" s="131">
        <v>152</v>
      </c>
      <c r="F27" s="131">
        <v>567</v>
      </c>
      <c r="G27" s="131">
        <v>311</v>
      </c>
      <c r="H27" s="132">
        <v>256</v>
      </c>
      <c r="I27" s="133">
        <v>5450</v>
      </c>
      <c r="J27" s="134">
        <f t="shared" si="1"/>
        <v>0.92829160279339129</v>
      </c>
    </row>
    <row r="28" spans="2:10" ht="24.75" customHeight="1" x14ac:dyDescent="0.2">
      <c r="B28" s="140" t="s">
        <v>58</v>
      </c>
      <c r="C28" s="130">
        <v>3139</v>
      </c>
      <c r="D28" s="131">
        <v>1546</v>
      </c>
      <c r="E28" s="131">
        <v>227</v>
      </c>
      <c r="F28" s="131">
        <v>598</v>
      </c>
      <c r="G28" s="131">
        <v>337</v>
      </c>
      <c r="H28" s="132">
        <v>261</v>
      </c>
      <c r="I28" s="133">
        <f t="shared" ref="I28:I32" si="2">+SUM(C28:F28)</f>
        <v>5510</v>
      </c>
      <c r="J28" s="134">
        <f t="shared" si="1"/>
        <v>1.0110091743119265</v>
      </c>
    </row>
    <row r="29" spans="2:10" ht="24.75" customHeight="1" x14ac:dyDescent="0.2">
      <c r="B29" s="140" t="s">
        <v>59</v>
      </c>
      <c r="C29" s="130">
        <v>2920</v>
      </c>
      <c r="D29" s="131">
        <v>1419</v>
      </c>
      <c r="E29" s="131">
        <v>9</v>
      </c>
      <c r="F29" s="131">
        <v>628</v>
      </c>
      <c r="G29" s="131">
        <v>321</v>
      </c>
      <c r="H29" s="132">
        <v>307</v>
      </c>
      <c r="I29" s="133">
        <f t="shared" si="2"/>
        <v>4976</v>
      </c>
      <c r="J29" s="134">
        <f t="shared" si="1"/>
        <v>0.9030852994555354</v>
      </c>
    </row>
    <row r="30" spans="2:10" ht="24.75" customHeight="1" x14ac:dyDescent="0.2">
      <c r="B30" s="140" t="s">
        <v>60</v>
      </c>
      <c r="C30" s="130">
        <v>3910</v>
      </c>
      <c r="D30" s="131">
        <v>2498</v>
      </c>
      <c r="E30" s="131">
        <v>26</v>
      </c>
      <c r="F30" s="131">
        <v>783</v>
      </c>
      <c r="G30" s="131">
        <v>420</v>
      </c>
      <c r="H30" s="132">
        <v>363</v>
      </c>
      <c r="I30" s="133">
        <f t="shared" si="2"/>
        <v>7217</v>
      </c>
      <c r="J30" s="134">
        <f t="shared" si="1"/>
        <v>1.4503617363344052</v>
      </c>
    </row>
    <row r="31" spans="2:10" ht="24.75" customHeight="1" x14ac:dyDescent="0.2">
      <c r="B31" s="140" t="s">
        <v>61</v>
      </c>
      <c r="C31" s="130">
        <v>3012</v>
      </c>
      <c r="D31" s="131">
        <v>2269</v>
      </c>
      <c r="E31" s="131">
        <v>25</v>
      </c>
      <c r="F31" s="131">
        <v>593</v>
      </c>
      <c r="G31" s="131">
        <v>317</v>
      </c>
      <c r="H31" s="132">
        <v>276</v>
      </c>
      <c r="I31" s="133">
        <f t="shared" si="2"/>
        <v>5899</v>
      </c>
      <c r="J31" s="134">
        <f t="shared" ref="J31:J35" si="3">+I31/I30</f>
        <v>0.81737564084799774</v>
      </c>
    </row>
    <row r="32" spans="2:10" ht="24.75" customHeight="1" x14ac:dyDescent="0.2">
      <c r="B32" s="140" t="s">
        <v>62</v>
      </c>
      <c r="C32" s="130">
        <v>2841</v>
      </c>
      <c r="D32" s="131">
        <v>2504</v>
      </c>
      <c r="E32" s="131">
        <v>72</v>
      </c>
      <c r="F32" s="131">
        <v>995</v>
      </c>
      <c r="G32" s="131">
        <v>597</v>
      </c>
      <c r="H32" s="132">
        <v>398</v>
      </c>
      <c r="I32" s="133">
        <f t="shared" si="2"/>
        <v>6412</v>
      </c>
      <c r="J32" s="134">
        <f t="shared" si="3"/>
        <v>1.0869638921851161</v>
      </c>
    </row>
    <row r="33" spans="2:13" ht="24.75" customHeight="1" x14ac:dyDescent="0.2">
      <c r="B33" s="140" t="s">
        <v>63</v>
      </c>
      <c r="C33" s="130">
        <v>2989</v>
      </c>
      <c r="D33" s="131">
        <v>2899</v>
      </c>
      <c r="E33" s="131">
        <v>36</v>
      </c>
      <c r="F33" s="131">
        <v>974</v>
      </c>
      <c r="G33" s="131">
        <v>561</v>
      </c>
      <c r="H33" s="132">
        <v>413</v>
      </c>
      <c r="I33" s="133">
        <f t="shared" ref="I33:I38" si="4">+SUM(C33:F33)</f>
        <v>6898</v>
      </c>
      <c r="J33" s="134">
        <f t="shared" si="3"/>
        <v>1.0757953836556458</v>
      </c>
    </row>
    <row r="34" spans="2:13" ht="24.75" customHeight="1" x14ac:dyDescent="0.2">
      <c r="B34" s="140" t="s">
        <v>64</v>
      </c>
      <c r="C34" s="130">
        <v>3012</v>
      </c>
      <c r="D34" s="131">
        <v>2984</v>
      </c>
      <c r="E34" s="131">
        <v>39</v>
      </c>
      <c r="F34" s="131">
        <v>1028</v>
      </c>
      <c r="G34" s="131">
        <v>553</v>
      </c>
      <c r="H34" s="132">
        <v>475</v>
      </c>
      <c r="I34" s="133">
        <f t="shared" si="4"/>
        <v>7063</v>
      </c>
      <c r="J34" s="134">
        <f t="shared" si="3"/>
        <v>1.023919976804871</v>
      </c>
    </row>
    <row r="35" spans="2:13" ht="24.75" customHeight="1" x14ac:dyDescent="0.2">
      <c r="B35" s="129" t="s">
        <v>94</v>
      </c>
      <c r="C35" s="130">
        <v>2824</v>
      </c>
      <c r="D35" s="131">
        <v>2018</v>
      </c>
      <c r="E35" s="131">
        <v>9</v>
      </c>
      <c r="F35" s="131">
        <v>1062</v>
      </c>
      <c r="G35" s="131">
        <v>490</v>
      </c>
      <c r="H35" s="132">
        <v>572</v>
      </c>
      <c r="I35" s="133">
        <f t="shared" si="4"/>
        <v>5913</v>
      </c>
      <c r="J35" s="134">
        <f t="shared" si="3"/>
        <v>0.83717966869602156</v>
      </c>
    </row>
    <row r="36" spans="2:13" ht="24.75" customHeight="1" x14ac:dyDescent="0.2">
      <c r="B36" s="129" t="s">
        <v>97</v>
      </c>
      <c r="C36" s="130">
        <v>2889</v>
      </c>
      <c r="D36" s="131">
        <v>1925</v>
      </c>
      <c r="E36" s="131">
        <v>34</v>
      </c>
      <c r="F36" s="131">
        <v>832</v>
      </c>
      <c r="G36" s="131">
        <v>355</v>
      </c>
      <c r="H36" s="132">
        <v>477</v>
      </c>
      <c r="I36" s="133">
        <f t="shared" si="4"/>
        <v>5680</v>
      </c>
      <c r="J36" s="134">
        <f>+I36/I35</f>
        <v>0.96059529849484182</v>
      </c>
    </row>
    <row r="37" spans="2:13" ht="24.75" customHeight="1" x14ac:dyDescent="0.2">
      <c r="B37" s="129" t="s">
        <v>98</v>
      </c>
      <c r="C37" s="182">
        <v>2591</v>
      </c>
      <c r="D37" s="183">
        <v>1152</v>
      </c>
      <c r="E37" s="183">
        <v>21</v>
      </c>
      <c r="F37" s="183">
        <v>983</v>
      </c>
      <c r="G37" s="183">
        <v>518</v>
      </c>
      <c r="H37" s="184">
        <v>465</v>
      </c>
      <c r="I37" s="133">
        <f>+SUM(C37:F37)</f>
        <v>4747</v>
      </c>
      <c r="J37" s="134">
        <f>+I37/I36</f>
        <v>0.83573943661971828</v>
      </c>
    </row>
    <row r="38" spans="2:13" ht="24.75" customHeight="1" x14ac:dyDescent="0.2">
      <c r="B38" s="129" t="s">
        <v>105</v>
      </c>
      <c r="C38" s="182">
        <f>[1]月別!$R$8</f>
        <v>2971</v>
      </c>
      <c r="D38" s="183">
        <f>[1]月別!$R$9</f>
        <v>1571</v>
      </c>
      <c r="E38" s="183">
        <f>[1]月別!$R$10</f>
        <v>13</v>
      </c>
      <c r="F38" s="183">
        <f>[1]月別!$R$11</f>
        <v>1163</v>
      </c>
      <c r="G38" s="183">
        <f>[1]月別!$R$12</f>
        <v>607</v>
      </c>
      <c r="H38" s="184">
        <f>[1]月別!$R$13</f>
        <v>556</v>
      </c>
      <c r="I38" s="133">
        <f t="shared" si="4"/>
        <v>5718</v>
      </c>
      <c r="J38" s="134">
        <f>+I38/I37</f>
        <v>1.2045502422582683</v>
      </c>
    </row>
    <row r="39" spans="2:13" s="179" customFormat="1" ht="24.75" customHeight="1" x14ac:dyDescent="0.2">
      <c r="B39" s="129" t="s">
        <v>109</v>
      </c>
      <c r="C39" s="182">
        <f>[2]月別!$R$8</f>
        <v>2561</v>
      </c>
      <c r="D39" s="183">
        <f>[2]月別!$R$9</f>
        <v>1449</v>
      </c>
      <c r="E39" s="183">
        <f>[2]月別!$R$10</f>
        <v>21</v>
      </c>
      <c r="F39" s="183">
        <f>[2]月別!$R$11</f>
        <v>1167</v>
      </c>
      <c r="G39" s="183">
        <f>[2]月別!$R$12</f>
        <v>524</v>
      </c>
      <c r="H39" s="184">
        <f>[2]月別!$R$13</f>
        <v>643</v>
      </c>
      <c r="I39" s="133">
        <f t="shared" ref="I39" si="5">+SUM(C39:F39)</f>
        <v>5198</v>
      </c>
      <c r="J39" s="134">
        <f>I39/I38</f>
        <v>0.90905911157747465</v>
      </c>
    </row>
    <row r="40" spans="2:13" s="179" customFormat="1" ht="24.75" customHeight="1" x14ac:dyDescent="0.2">
      <c r="B40" s="129" t="s">
        <v>114</v>
      </c>
      <c r="C40" s="182">
        <f>[3]月別!$R$8</f>
        <v>2365</v>
      </c>
      <c r="D40" s="183">
        <f>[3]月別!$R$9</f>
        <v>1897</v>
      </c>
      <c r="E40" s="183">
        <f>[3]月別!$R$10</f>
        <v>42</v>
      </c>
      <c r="F40" s="183">
        <f>[3]月別!$R$11</f>
        <v>975</v>
      </c>
      <c r="G40" s="183">
        <f>[3]月別!$R$12</f>
        <v>398</v>
      </c>
      <c r="H40" s="184">
        <f>[3]月別!$R$13</f>
        <v>577</v>
      </c>
      <c r="I40" s="133">
        <f>SUM(C40:F40)</f>
        <v>5279</v>
      </c>
      <c r="J40" s="134">
        <f>I40/I39</f>
        <v>1.0155829165063486</v>
      </c>
    </row>
    <row r="41" spans="2:13" s="179" customFormat="1" ht="24.75" customHeight="1" x14ac:dyDescent="0.2">
      <c r="B41" s="129" t="s">
        <v>115</v>
      </c>
      <c r="C41" s="182">
        <f>[4]月別!$R$8</f>
        <v>2279</v>
      </c>
      <c r="D41" s="183">
        <f>[4]月別!$R$9</f>
        <v>1761</v>
      </c>
      <c r="E41" s="183">
        <f>[4]月別!$R$10</f>
        <v>1</v>
      </c>
      <c r="F41" s="183">
        <f>[4]月別!$R$11</f>
        <v>787</v>
      </c>
      <c r="G41" s="183">
        <f>[4]月別!$R$12</f>
        <v>238</v>
      </c>
      <c r="H41" s="184">
        <f>[4]月別!$R$13</f>
        <v>549</v>
      </c>
      <c r="I41" s="133">
        <f>SUM(C41:F41)</f>
        <v>4828</v>
      </c>
      <c r="J41" s="134">
        <f>I41/I40</f>
        <v>0.91456715286986168</v>
      </c>
    </row>
    <row r="47" spans="2:13" x14ac:dyDescent="0.2">
      <c r="M47" s="206"/>
    </row>
  </sheetData>
  <mergeCells count="9">
    <mergeCell ref="B2:J2"/>
    <mergeCell ref="J4:J5"/>
    <mergeCell ref="B4:B5"/>
    <mergeCell ref="C4:C5"/>
    <mergeCell ref="D4:D5"/>
    <mergeCell ref="E4:E5"/>
    <mergeCell ref="F4:F5"/>
    <mergeCell ref="G4:H4"/>
    <mergeCell ref="I4:I5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>
    <oddFooter xml:space="preserve">&amp;R
</oddFooter>
  </headerFooter>
  <rowBreaks count="1" manualBreakCount="1">
    <brk id="41" max="16383" man="1"/>
  </rowBreaks>
  <ignoredErrors>
    <ignoredError sqref="I28:I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K41"/>
  <sheetViews>
    <sheetView view="pageBreakPreview" zoomScale="85" zoomScaleNormal="85" zoomScaleSheetLayoutView="85" workbookViewId="0">
      <pane xSplit="2" ySplit="5" topLeftCell="C36" activePane="bottomRight" state="frozen"/>
      <selection activeCell="M58" sqref="M58"/>
      <selection pane="topRight" activeCell="M58" sqref="M58"/>
      <selection pane="bottomLeft" activeCell="M58" sqref="M58"/>
      <selection pane="bottomRight" activeCell="C42" sqref="C42"/>
    </sheetView>
  </sheetViews>
  <sheetFormatPr defaultRowHeight="13" x14ac:dyDescent="0.2"/>
  <cols>
    <col min="1" max="1" width="3.90625" customWidth="1"/>
    <col min="2" max="8" width="12.6328125" style="1" customWidth="1"/>
    <col min="9" max="10" width="12.6328125" customWidth="1"/>
  </cols>
  <sheetData>
    <row r="2" spans="2:11" ht="20.149999999999999" customHeight="1" x14ac:dyDescent="0.2">
      <c r="B2" s="229" t="s">
        <v>82</v>
      </c>
      <c r="C2" s="229"/>
      <c r="D2" s="229"/>
      <c r="E2" s="229"/>
      <c r="F2" s="229"/>
      <c r="G2" s="229"/>
      <c r="H2" s="229"/>
      <c r="I2" s="229"/>
      <c r="J2" s="230"/>
    </row>
    <row r="3" spans="2:11" ht="20.149999999999999" customHeight="1" thickBot="1" x14ac:dyDescent="0.25">
      <c r="I3" s="2" t="s">
        <v>54</v>
      </c>
    </row>
    <row r="4" spans="2:11" ht="26.25" customHeight="1" x14ac:dyDescent="0.2">
      <c r="B4" s="247"/>
      <c r="C4" s="249" t="s">
        <v>3</v>
      </c>
      <c r="D4" s="251" t="s">
        <v>4</v>
      </c>
      <c r="E4" s="251" t="s">
        <v>5</v>
      </c>
      <c r="F4" s="253" t="s">
        <v>6</v>
      </c>
      <c r="G4" s="254" t="s">
        <v>8</v>
      </c>
      <c r="H4" s="255"/>
      <c r="I4" s="256" t="s">
        <v>7</v>
      </c>
      <c r="J4" s="245" t="s">
        <v>53</v>
      </c>
    </row>
    <row r="5" spans="2:11" ht="26.25" customHeight="1" thickBot="1" x14ac:dyDescent="0.25">
      <c r="B5" s="248"/>
      <c r="C5" s="250"/>
      <c r="D5" s="252"/>
      <c r="E5" s="252"/>
      <c r="F5" s="252"/>
      <c r="G5" s="6" t="s">
        <v>52</v>
      </c>
      <c r="H5" s="7" t="s">
        <v>9</v>
      </c>
      <c r="I5" s="257"/>
      <c r="J5" s="246"/>
    </row>
    <row r="6" spans="2:11" ht="24.75" customHeight="1" x14ac:dyDescent="0.2">
      <c r="B6" s="147" t="s">
        <v>29</v>
      </c>
      <c r="C6" s="150">
        <v>4322</v>
      </c>
      <c r="D6" s="143">
        <v>5138</v>
      </c>
      <c r="E6" s="143">
        <v>109</v>
      </c>
      <c r="F6" s="143">
        <v>2195</v>
      </c>
      <c r="G6" s="143">
        <v>935</v>
      </c>
      <c r="H6" s="144">
        <f>+F6-G6</f>
        <v>1260</v>
      </c>
      <c r="I6" s="20">
        <v>11764</v>
      </c>
      <c r="J6" s="88"/>
      <c r="K6" s="222"/>
    </row>
    <row r="7" spans="2:11" ht="24.75" customHeight="1" x14ac:dyDescent="0.2">
      <c r="B7" s="148" t="s">
        <v>30</v>
      </c>
      <c r="C7" s="151">
        <v>4073</v>
      </c>
      <c r="D7" s="145">
        <v>4407</v>
      </c>
      <c r="E7" s="145">
        <v>121</v>
      </c>
      <c r="F7" s="145">
        <v>3057</v>
      </c>
      <c r="G7" s="145">
        <v>1545</v>
      </c>
      <c r="H7" s="146">
        <f t="shared" ref="H7:H22" si="0">+F7-G7</f>
        <v>1512</v>
      </c>
      <c r="I7" s="5">
        <v>11658</v>
      </c>
      <c r="J7" s="89">
        <f>+I7/I6</f>
        <v>0.99098945936756211</v>
      </c>
      <c r="K7" s="222"/>
    </row>
    <row r="8" spans="2:11" ht="24.75" customHeight="1" x14ac:dyDescent="0.2">
      <c r="B8" s="148" t="s">
        <v>31</v>
      </c>
      <c r="C8" s="151">
        <v>3485</v>
      </c>
      <c r="D8" s="145">
        <v>3206</v>
      </c>
      <c r="E8" s="145">
        <v>251</v>
      </c>
      <c r="F8" s="145">
        <v>2308</v>
      </c>
      <c r="G8" s="145">
        <v>987</v>
      </c>
      <c r="H8" s="146">
        <f t="shared" si="0"/>
        <v>1321</v>
      </c>
      <c r="I8" s="5">
        <v>9250</v>
      </c>
      <c r="J8" s="89">
        <f t="shared" ref="J8:J32" si="1">+I8/I7</f>
        <v>0.79344656030193861</v>
      </c>
      <c r="K8" s="222"/>
    </row>
    <row r="9" spans="2:11" ht="24.75" customHeight="1" x14ac:dyDescent="0.2">
      <c r="B9" s="148" t="s">
        <v>32</v>
      </c>
      <c r="C9" s="151">
        <v>4249</v>
      </c>
      <c r="D9" s="145">
        <v>3877</v>
      </c>
      <c r="E9" s="145">
        <v>183</v>
      </c>
      <c r="F9" s="145">
        <v>2294</v>
      </c>
      <c r="G9" s="145">
        <v>1005</v>
      </c>
      <c r="H9" s="146">
        <f t="shared" si="0"/>
        <v>1289</v>
      </c>
      <c r="I9" s="5">
        <v>10603</v>
      </c>
      <c r="J9" s="89">
        <f t="shared" si="1"/>
        <v>1.1462702702702703</v>
      </c>
      <c r="K9" s="222"/>
    </row>
    <row r="10" spans="2:11" ht="24.75" customHeight="1" x14ac:dyDescent="0.2">
      <c r="B10" s="148" t="s">
        <v>33</v>
      </c>
      <c r="C10" s="151">
        <v>4891</v>
      </c>
      <c r="D10" s="145">
        <v>4833</v>
      </c>
      <c r="E10" s="145">
        <v>168</v>
      </c>
      <c r="F10" s="145">
        <v>2374</v>
      </c>
      <c r="G10" s="145">
        <v>919</v>
      </c>
      <c r="H10" s="146">
        <f t="shared" si="0"/>
        <v>1455</v>
      </c>
      <c r="I10" s="5">
        <v>12266</v>
      </c>
      <c r="J10" s="89">
        <f t="shared" si="1"/>
        <v>1.1568424030934641</v>
      </c>
      <c r="K10" s="222"/>
    </row>
    <row r="11" spans="2:11" ht="24.75" customHeight="1" x14ac:dyDescent="0.2">
      <c r="B11" s="148" t="s">
        <v>34</v>
      </c>
      <c r="C11" s="151">
        <v>5531</v>
      </c>
      <c r="D11" s="145">
        <v>4006</v>
      </c>
      <c r="E11" s="145">
        <v>211</v>
      </c>
      <c r="F11" s="145">
        <v>2758</v>
      </c>
      <c r="G11" s="145">
        <v>1357</v>
      </c>
      <c r="H11" s="146">
        <f t="shared" si="0"/>
        <v>1401</v>
      </c>
      <c r="I11" s="5">
        <v>12506</v>
      </c>
      <c r="J11" s="89">
        <f t="shared" si="1"/>
        <v>1.0195662807761292</v>
      </c>
      <c r="K11" s="222"/>
    </row>
    <row r="12" spans="2:11" ht="24.75" customHeight="1" x14ac:dyDescent="0.2">
      <c r="B12" s="148" t="s">
        <v>35</v>
      </c>
      <c r="C12" s="151">
        <v>4703</v>
      </c>
      <c r="D12" s="145">
        <v>3531</v>
      </c>
      <c r="E12" s="145">
        <v>107</v>
      </c>
      <c r="F12" s="145">
        <v>2187</v>
      </c>
      <c r="G12" s="145">
        <v>774</v>
      </c>
      <c r="H12" s="146">
        <f t="shared" si="0"/>
        <v>1413</v>
      </c>
      <c r="I12" s="5">
        <v>10528</v>
      </c>
      <c r="J12" s="89">
        <f t="shared" si="1"/>
        <v>0.84183591875899566</v>
      </c>
      <c r="K12" s="222"/>
    </row>
    <row r="13" spans="2:11" ht="24.75" customHeight="1" x14ac:dyDescent="0.2">
      <c r="B13" s="148" t="s">
        <v>36</v>
      </c>
      <c r="C13" s="151">
        <v>6114</v>
      </c>
      <c r="D13" s="145">
        <v>3357</v>
      </c>
      <c r="E13" s="145">
        <v>139</v>
      </c>
      <c r="F13" s="145">
        <v>2331</v>
      </c>
      <c r="G13" s="145">
        <v>1006</v>
      </c>
      <c r="H13" s="146">
        <f t="shared" si="0"/>
        <v>1325</v>
      </c>
      <c r="I13" s="5">
        <v>11941</v>
      </c>
      <c r="J13" s="89">
        <f t="shared" si="1"/>
        <v>1.1342135258358663</v>
      </c>
      <c r="K13" s="222"/>
    </row>
    <row r="14" spans="2:11" ht="24.75" customHeight="1" x14ac:dyDescent="0.2">
      <c r="B14" s="148" t="s">
        <v>37</v>
      </c>
      <c r="C14" s="151">
        <v>4119</v>
      </c>
      <c r="D14" s="145">
        <v>3001</v>
      </c>
      <c r="E14" s="145">
        <v>246</v>
      </c>
      <c r="F14" s="145">
        <v>1742</v>
      </c>
      <c r="G14" s="145">
        <v>564</v>
      </c>
      <c r="H14" s="146">
        <f t="shared" si="0"/>
        <v>1178</v>
      </c>
      <c r="I14" s="5">
        <v>9108</v>
      </c>
      <c r="J14" s="89">
        <f t="shared" si="1"/>
        <v>0.76275018842642994</v>
      </c>
      <c r="K14" s="222"/>
    </row>
    <row r="15" spans="2:11" ht="24.75" customHeight="1" x14ac:dyDescent="0.2">
      <c r="B15" s="148" t="s">
        <v>38</v>
      </c>
      <c r="C15" s="151">
        <v>3843</v>
      </c>
      <c r="D15" s="145">
        <v>3709</v>
      </c>
      <c r="E15" s="145">
        <v>66</v>
      </c>
      <c r="F15" s="145">
        <v>1297</v>
      </c>
      <c r="G15" s="145">
        <v>593</v>
      </c>
      <c r="H15" s="146">
        <f t="shared" si="0"/>
        <v>704</v>
      </c>
      <c r="I15" s="5">
        <v>8915</v>
      </c>
      <c r="J15" s="89">
        <f t="shared" si="1"/>
        <v>0.97880983750548967</v>
      </c>
      <c r="K15" s="222"/>
    </row>
    <row r="16" spans="2:11" ht="24.75" customHeight="1" x14ac:dyDescent="0.2">
      <c r="B16" s="148" t="s">
        <v>39</v>
      </c>
      <c r="C16" s="151">
        <v>4622</v>
      </c>
      <c r="D16" s="145">
        <v>4000</v>
      </c>
      <c r="E16" s="145">
        <v>45</v>
      </c>
      <c r="F16" s="145">
        <v>1111</v>
      </c>
      <c r="G16" s="145">
        <v>402</v>
      </c>
      <c r="H16" s="146">
        <f t="shared" si="0"/>
        <v>709</v>
      </c>
      <c r="I16" s="5">
        <v>9778</v>
      </c>
      <c r="J16" s="89">
        <f t="shared" si="1"/>
        <v>1.0968031407739764</v>
      </c>
      <c r="K16" s="222"/>
    </row>
    <row r="17" spans="2:11" ht="24.75" customHeight="1" x14ac:dyDescent="0.2">
      <c r="B17" s="148" t="s">
        <v>40</v>
      </c>
      <c r="C17" s="151">
        <v>3934</v>
      </c>
      <c r="D17" s="145">
        <v>3887</v>
      </c>
      <c r="E17" s="145">
        <v>115</v>
      </c>
      <c r="F17" s="145">
        <v>1450</v>
      </c>
      <c r="G17" s="145">
        <v>861</v>
      </c>
      <c r="H17" s="146">
        <f t="shared" si="0"/>
        <v>589</v>
      </c>
      <c r="I17" s="5">
        <v>9386</v>
      </c>
      <c r="J17" s="89">
        <f t="shared" si="1"/>
        <v>0.95991000204540811</v>
      </c>
      <c r="K17" s="222"/>
    </row>
    <row r="18" spans="2:11" ht="24.75" customHeight="1" x14ac:dyDescent="0.2">
      <c r="B18" s="148" t="s">
        <v>41</v>
      </c>
      <c r="C18" s="151">
        <v>3433</v>
      </c>
      <c r="D18" s="145">
        <v>3429</v>
      </c>
      <c r="E18" s="145">
        <v>22</v>
      </c>
      <c r="F18" s="145">
        <v>1392</v>
      </c>
      <c r="G18" s="145">
        <v>833</v>
      </c>
      <c r="H18" s="146">
        <f t="shared" si="0"/>
        <v>559</v>
      </c>
      <c r="I18" s="5">
        <v>8276</v>
      </c>
      <c r="J18" s="89">
        <f t="shared" si="1"/>
        <v>0.8817387598551033</v>
      </c>
      <c r="K18" s="222"/>
    </row>
    <row r="19" spans="2:11" ht="24.75" customHeight="1" x14ac:dyDescent="0.2">
      <c r="B19" s="148" t="s">
        <v>42</v>
      </c>
      <c r="C19" s="151">
        <v>3262</v>
      </c>
      <c r="D19" s="145">
        <v>3092</v>
      </c>
      <c r="E19" s="145">
        <v>41</v>
      </c>
      <c r="F19" s="145">
        <v>1365</v>
      </c>
      <c r="G19" s="145">
        <v>938</v>
      </c>
      <c r="H19" s="146">
        <f t="shared" si="0"/>
        <v>427</v>
      </c>
      <c r="I19" s="5">
        <v>7760</v>
      </c>
      <c r="J19" s="89">
        <f t="shared" si="1"/>
        <v>0.93765103914934755</v>
      </c>
      <c r="K19" s="222"/>
    </row>
    <row r="20" spans="2:11" ht="24.75" customHeight="1" x14ac:dyDescent="0.2">
      <c r="B20" s="148" t="s">
        <v>43</v>
      </c>
      <c r="C20" s="151">
        <v>3167</v>
      </c>
      <c r="D20" s="145">
        <v>2778</v>
      </c>
      <c r="E20" s="145">
        <v>73</v>
      </c>
      <c r="F20" s="145">
        <v>1330</v>
      </c>
      <c r="G20" s="145">
        <v>936</v>
      </c>
      <c r="H20" s="146">
        <f t="shared" si="0"/>
        <v>394</v>
      </c>
      <c r="I20" s="5">
        <v>7348</v>
      </c>
      <c r="J20" s="89">
        <f t="shared" si="1"/>
        <v>0.94690721649484533</v>
      </c>
      <c r="K20" s="222"/>
    </row>
    <row r="21" spans="2:11" ht="24.75" customHeight="1" x14ac:dyDescent="0.2">
      <c r="B21" s="148" t="s">
        <v>44</v>
      </c>
      <c r="C21" s="151">
        <v>3668</v>
      </c>
      <c r="D21" s="145">
        <v>3123</v>
      </c>
      <c r="E21" s="145">
        <v>89</v>
      </c>
      <c r="F21" s="145">
        <v>1402</v>
      </c>
      <c r="G21" s="145">
        <v>1003</v>
      </c>
      <c r="H21" s="146">
        <f t="shared" si="0"/>
        <v>399</v>
      </c>
      <c r="I21" s="5">
        <v>8282</v>
      </c>
      <c r="J21" s="89">
        <f t="shared" si="1"/>
        <v>1.1271094175285792</v>
      </c>
      <c r="K21" s="222"/>
    </row>
    <row r="22" spans="2:11" ht="24.75" customHeight="1" x14ac:dyDescent="0.2">
      <c r="B22" s="148" t="s">
        <v>45</v>
      </c>
      <c r="C22" s="151">
        <v>3746</v>
      </c>
      <c r="D22" s="145">
        <v>2548</v>
      </c>
      <c r="E22" s="145">
        <v>126</v>
      </c>
      <c r="F22" s="145">
        <v>1331</v>
      </c>
      <c r="G22" s="145">
        <v>1015</v>
      </c>
      <c r="H22" s="146">
        <f t="shared" si="0"/>
        <v>316</v>
      </c>
      <c r="I22" s="5">
        <v>7751</v>
      </c>
      <c r="J22" s="89">
        <f t="shared" si="1"/>
        <v>0.93588505191982618</v>
      </c>
      <c r="K22" s="222"/>
    </row>
    <row r="23" spans="2:11" ht="24.75" customHeight="1" x14ac:dyDescent="0.2">
      <c r="B23" s="148" t="s">
        <v>46</v>
      </c>
      <c r="C23" s="151">
        <v>3643</v>
      </c>
      <c r="D23" s="145">
        <v>2557</v>
      </c>
      <c r="E23" s="145">
        <v>123</v>
      </c>
      <c r="F23" s="145">
        <v>1389</v>
      </c>
      <c r="G23" s="145">
        <v>1057</v>
      </c>
      <c r="H23" s="146">
        <f>+F23-G23</f>
        <v>332</v>
      </c>
      <c r="I23" s="5">
        <v>7712</v>
      </c>
      <c r="J23" s="89">
        <f t="shared" si="1"/>
        <v>0.9949683911753322</v>
      </c>
      <c r="K23" s="222"/>
    </row>
    <row r="24" spans="2:11" ht="24.75" customHeight="1" x14ac:dyDescent="0.2">
      <c r="B24" s="148" t="s">
        <v>48</v>
      </c>
      <c r="C24" s="151">
        <v>3089</v>
      </c>
      <c r="D24" s="145">
        <v>2763</v>
      </c>
      <c r="E24" s="145">
        <v>91</v>
      </c>
      <c r="F24" s="145">
        <v>787</v>
      </c>
      <c r="G24" s="145">
        <v>480</v>
      </c>
      <c r="H24" s="146">
        <f>+F24-G24</f>
        <v>307</v>
      </c>
      <c r="I24" s="5">
        <f>SUM(C24:F24)</f>
        <v>6730</v>
      </c>
      <c r="J24" s="89">
        <f t="shared" si="1"/>
        <v>0.87266597510373445</v>
      </c>
      <c r="K24" s="222"/>
    </row>
    <row r="25" spans="2:11" ht="24.75" customHeight="1" x14ac:dyDescent="0.2">
      <c r="B25" s="148" t="s">
        <v>65</v>
      </c>
      <c r="C25" s="151">
        <v>3191</v>
      </c>
      <c r="D25" s="145">
        <v>2798</v>
      </c>
      <c r="E25" s="145">
        <v>144</v>
      </c>
      <c r="F25" s="145">
        <v>1359</v>
      </c>
      <c r="G25" s="145">
        <v>1041</v>
      </c>
      <c r="H25" s="146">
        <v>316</v>
      </c>
      <c r="I25" s="5">
        <v>7492</v>
      </c>
      <c r="J25" s="89">
        <f t="shared" si="1"/>
        <v>1.1132243684992571</v>
      </c>
      <c r="K25" s="222"/>
    </row>
    <row r="26" spans="2:11" ht="24.75" customHeight="1" x14ac:dyDescent="0.2">
      <c r="B26" s="148" t="s">
        <v>66</v>
      </c>
      <c r="C26" s="151">
        <v>2891</v>
      </c>
      <c r="D26" s="145">
        <v>2040</v>
      </c>
      <c r="E26" s="145">
        <v>60</v>
      </c>
      <c r="F26" s="145">
        <v>689</v>
      </c>
      <c r="G26" s="145">
        <v>470</v>
      </c>
      <c r="H26" s="146">
        <v>219</v>
      </c>
      <c r="I26" s="5">
        <v>5680</v>
      </c>
      <c r="J26" s="89">
        <f t="shared" si="1"/>
        <v>0.75814201815269622</v>
      </c>
      <c r="K26" s="222"/>
    </row>
    <row r="27" spans="2:11" ht="24.75" customHeight="1" x14ac:dyDescent="0.2">
      <c r="B27" s="148" t="s">
        <v>67</v>
      </c>
      <c r="C27" s="151">
        <v>3109</v>
      </c>
      <c r="D27" s="145">
        <v>1473</v>
      </c>
      <c r="E27" s="145">
        <v>306</v>
      </c>
      <c r="F27" s="145">
        <v>567</v>
      </c>
      <c r="G27" s="145">
        <v>311</v>
      </c>
      <c r="H27" s="146">
        <v>256</v>
      </c>
      <c r="I27" s="5">
        <v>5455</v>
      </c>
      <c r="J27" s="89">
        <f t="shared" si="1"/>
        <v>0.960387323943662</v>
      </c>
      <c r="K27" s="222"/>
    </row>
    <row r="28" spans="2:11" ht="24.75" customHeight="1" x14ac:dyDescent="0.2">
      <c r="B28" s="148" t="s">
        <v>68</v>
      </c>
      <c r="C28" s="151">
        <v>3130</v>
      </c>
      <c r="D28" s="145">
        <v>1575</v>
      </c>
      <c r="E28" s="145">
        <v>68</v>
      </c>
      <c r="F28" s="145">
        <v>645</v>
      </c>
      <c r="G28" s="145">
        <f>+F28-H28</f>
        <v>365</v>
      </c>
      <c r="H28" s="146">
        <v>280</v>
      </c>
      <c r="I28" s="5">
        <f t="shared" ref="I28:I32" si="2">+SUM(C28:F28)</f>
        <v>5418</v>
      </c>
      <c r="J28" s="89">
        <f t="shared" si="1"/>
        <v>0.9932172318973419</v>
      </c>
      <c r="K28" s="222"/>
    </row>
    <row r="29" spans="2:11" ht="24.75" customHeight="1" x14ac:dyDescent="0.2">
      <c r="B29" s="148" t="s">
        <v>69</v>
      </c>
      <c r="C29" s="151">
        <v>3126</v>
      </c>
      <c r="D29" s="145">
        <v>1557</v>
      </c>
      <c r="E29" s="145">
        <v>8</v>
      </c>
      <c r="F29" s="145">
        <v>716</v>
      </c>
      <c r="G29" s="145">
        <f>F29-H29</f>
        <v>386</v>
      </c>
      <c r="H29" s="146">
        <v>330</v>
      </c>
      <c r="I29" s="5">
        <f t="shared" si="2"/>
        <v>5407</v>
      </c>
      <c r="J29" s="89">
        <f t="shared" si="1"/>
        <v>0.99796973052787008</v>
      </c>
      <c r="K29" s="222"/>
    </row>
    <row r="30" spans="2:11" ht="24.75" customHeight="1" x14ac:dyDescent="0.2">
      <c r="B30" s="148" t="s">
        <v>70</v>
      </c>
      <c r="C30" s="151">
        <v>3759</v>
      </c>
      <c r="D30" s="145">
        <v>2379</v>
      </c>
      <c r="E30" s="145">
        <v>28</v>
      </c>
      <c r="F30" s="145">
        <v>733</v>
      </c>
      <c r="G30" s="145">
        <f>F30-H30</f>
        <v>404</v>
      </c>
      <c r="H30" s="146">
        <v>329</v>
      </c>
      <c r="I30" s="5">
        <f t="shared" si="2"/>
        <v>6899</v>
      </c>
      <c r="J30" s="89">
        <f t="shared" si="1"/>
        <v>1.2759385981135565</v>
      </c>
      <c r="K30" s="222"/>
    </row>
    <row r="31" spans="2:11" ht="24.75" customHeight="1" x14ac:dyDescent="0.2">
      <c r="B31" s="148" t="s">
        <v>71</v>
      </c>
      <c r="C31" s="151">
        <v>2964</v>
      </c>
      <c r="D31" s="145">
        <v>2437</v>
      </c>
      <c r="E31" s="145">
        <v>24</v>
      </c>
      <c r="F31" s="145">
        <v>628</v>
      </c>
      <c r="G31" s="145">
        <f>F31-H31</f>
        <v>311</v>
      </c>
      <c r="H31" s="146">
        <v>317</v>
      </c>
      <c r="I31" s="5">
        <f t="shared" si="2"/>
        <v>6053</v>
      </c>
      <c r="J31" s="89">
        <f t="shared" si="1"/>
        <v>0.87737353239599947</v>
      </c>
      <c r="K31" s="222"/>
    </row>
    <row r="32" spans="2:11" ht="24.75" customHeight="1" x14ac:dyDescent="0.2">
      <c r="B32" s="148" t="s">
        <v>72</v>
      </c>
      <c r="C32" s="151">
        <v>2842</v>
      </c>
      <c r="D32" s="145">
        <v>2589</v>
      </c>
      <c r="E32" s="145">
        <v>71</v>
      </c>
      <c r="F32" s="145">
        <v>1036</v>
      </c>
      <c r="G32" s="145">
        <f>F32-H32</f>
        <v>622</v>
      </c>
      <c r="H32" s="146">
        <v>414</v>
      </c>
      <c r="I32" s="5">
        <f t="shared" si="2"/>
        <v>6538</v>
      </c>
      <c r="J32" s="89">
        <f t="shared" si="1"/>
        <v>1.0801255575747564</v>
      </c>
      <c r="K32" s="222"/>
    </row>
    <row r="33" spans="2:11" ht="24.75" customHeight="1" x14ac:dyDescent="0.2">
      <c r="B33" s="148" t="s">
        <v>73</v>
      </c>
      <c r="C33" s="151">
        <v>3002</v>
      </c>
      <c r="D33" s="145">
        <v>2783</v>
      </c>
      <c r="E33" s="145">
        <v>40</v>
      </c>
      <c r="F33" s="145">
        <v>964</v>
      </c>
      <c r="G33" s="145">
        <v>572</v>
      </c>
      <c r="H33" s="146">
        <v>392</v>
      </c>
      <c r="I33" s="5">
        <f>+SUM(C33:F33)</f>
        <v>6789</v>
      </c>
      <c r="J33" s="89">
        <f t="shared" ref="J33:J38" si="3">+I33/I32</f>
        <v>1.0383909452431936</v>
      </c>
      <c r="K33" s="222"/>
    </row>
    <row r="34" spans="2:11" ht="24.75" customHeight="1" x14ac:dyDescent="0.2">
      <c r="B34" s="149" t="s">
        <v>93</v>
      </c>
      <c r="C34" s="151">
        <v>2947</v>
      </c>
      <c r="D34" s="145">
        <v>2869</v>
      </c>
      <c r="E34" s="145">
        <v>42</v>
      </c>
      <c r="F34" s="145">
        <v>1088</v>
      </c>
      <c r="G34" s="145">
        <v>548</v>
      </c>
      <c r="H34" s="146">
        <v>540</v>
      </c>
      <c r="I34" s="103">
        <f>+SUM(C34:F34)</f>
        <v>6946</v>
      </c>
      <c r="J34" s="110">
        <f t="shared" si="3"/>
        <v>1.0231256444248049</v>
      </c>
      <c r="K34" s="222"/>
    </row>
    <row r="35" spans="2:11" ht="24.75" customHeight="1" x14ac:dyDescent="0.2">
      <c r="B35" s="149" t="s">
        <v>95</v>
      </c>
      <c r="C35" s="151">
        <v>2866</v>
      </c>
      <c r="D35" s="145">
        <v>2218</v>
      </c>
      <c r="E35" s="145">
        <v>1</v>
      </c>
      <c r="F35" s="145">
        <v>988</v>
      </c>
      <c r="G35" s="145">
        <v>450</v>
      </c>
      <c r="H35" s="146">
        <v>538</v>
      </c>
      <c r="I35" s="103">
        <f>+SUM(C35:F35)</f>
        <v>6073</v>
      </c>
      <c r="J35" s="110">
        <f t="shared" si="3"/>
        <v>0.87431615318168732</v>
      </c>
      <c r="K35" s="222"/>
    </row>
    <row r="36" spans="2:11" ht="24.75" customHeight="1" x14ac:dyDescent="0.2">
      <c r="B36" s="149" t="s">
        <v>99</v>
      </c>
      <c r="C36" s="151">
        <f>'[5]住宅_年度　構造別'!$D$232</f>
        <v>2830</v>
      </c>
      <c r="D36" s="145">
        <f>'[5]住宅_年度　構造別'!$D$233</f>
        <v>1653</v>
      </c>
      <c r="E36" s="145">
        <f>'[5]住宅_年度　構造別'!$D$234</f>
        <v>34</v>
      </c>
      <c r="F36" s="145">
        <f>'[5]住宅_年度　構造別'!$D$235</f>
        <v>830</v>
      </c>
      <c r="G36" s="145">
        <f>'[5]住宅_年度　構造別'!$H$235+'[5]住宅_年度　構造別'!$J$235</f>
        <v>386</v>
      </c>
      <c r="H36" s="146">
        <f>'[5]住宅_年度　構造別'!$F$235</f>
        <v>444</v>
      </c>
      <c r="I36" s="152">
        <f t="shared" ref="I36" si="4">+SUM(C36:F36)</f>
        <v>5347</v>
      </c>
      <c r="J36" s="153">
        <f t="shared" si="3"/>
        <v>0.8804544706076074</v>
      </c>
      <c r="K36" s="222"/>
    </row>
    <row r="37" spans="2:11" s="179" customFormat="1" ht="24.75" customHeight="1" x14ac:dyDescent="0.2">
      <c r="B37" s="178" t="s">
        <v>100</v>
      </c>
      <c r="C37" s="177">
        <v>2574</v>
      </c>
      <c r="D37" s="176">
        <v>1078</v>
      </c>
      <c r="E37" s="176">
        <v>24</v>
      </c>
      <c r="F37" s="176">
        <v>1012</v>
      </c>
      <c r="G37" s="176">
        <v>516</v>
      </c>
      <c r="H37" s="175">
        <v>496</v>
      </c>
      <c r="I37" s="174">
        <f>+SUM(C37:F37)</f>
        <v>4688</v>
      </c>
      <c r="J37" s="173">
        <f t="shared" si="3"/>
        <v>0.87675331961847769</v>
      </c>
      <c r="K37" s="222"/>
    </row>
    <row r="38" spans="2:11" ht="24.75" customHeight="1" x14ac:dyDescent="0.2">
      <c r="B38" s="207" t="s">
        <v>106</v>
      </c>
      <c r="C38" s="182">
        <f>'[6]住宅_年度　構造別'!$D$16</f>
        <v>2956</v>
      </c>
      <c r="D38" s="183">
        <f>'[6]住宅_年度　構造別'!$D$17</f>
        <v>1552</v>
      </c>
      <c r="E38" s="183">
        <f>'[6]住宅_年度　構造別'!$D$18</f>
        <v>10</v>
      </c>
      <c r="F38" s="183">
        <f>'[6]住宅_年度　構造別'!$D$19</f>
        <v>1194</v>
      </c>
      <c r="G38" s="183">
        <f>'[6]住宅_年度　構造別'!$H$19+'[6]住宅_年度　構造別'!$J$19</f>
        <v>638</v>
      </c>
      <c r="H38" s="184">
        <f>'[6]住宅_年度　構造別'!$F$19</f>
        <v>556</v>
      </c>
      <c r="I38" s="133">
        <f>+SUM(C38:F38)</f>
        <v>5712</v>
      </c>
      <c r="J38" s="208">
        <f t="shared" si="3"/>
        <v>1.2184300341296928</v>
      </c>
      <c r="K38" s="222"/>
    </row>
    <row r="39" spans="2:11" s="179" customFormat="1" ht="24.75" customHeight="1" x14ac:dyDescent="0.2">
      <c r="B39" s="207" t="s">
        <v>110</v>
      </c>
      <c r="C39" s="182">
        <f>'[7]住宅_年度　構造別'!$D$16</f>
        <v>2567</v>
      </c>
      <c r="D39" s="183">
        <f>'[7]住宅_年度　構造別'!$D$17</f>
        <v>1735</v>
      </c>
      <c r="E39" s="183">
        <f>'[7]住宅_年度　構造別'!$D$18</f>
        <v>27</v>
      </c>
      <c r="F39" s="183">
        <f>'[7]住宅_年度　構造別'!$D$19</f>
        <v>1105</v>
      </c>
      <c r="G39" s="183">
        <f>'[7]住宅_年度　構造別'!$H$19+'[7]住宅_年度　構造別'!$J$19</f>
        <v>450</v>
      </c>
      <c r="H39" s="184">
        <f>'[7]住宅_年度　構造別'!$F$19</f>
        <v>655</v>
      </c>
      <c r="I39" s="133">
        <f>+SUM(C39:F39)</f>
        <v>5434</v>
      </c>
      <c r="J39" s="208">
        <f t="shared" ref="J39" si="5">+I39/I38</f>
        <v>0.9513305322128851</v>
      </c>
      <c r="K39" s="222"/>
    </row>
    <row r="40" spans="2:11" s="179" customFormat="1" ht="24.75" customHeight="1" thickBot="1" x14ac:dyDescent="0.25">
      <c r="B40" s="104" t="s">
        <v>112</v>
      </c>
      <c r="C40" s="105">
        <f>'[8]住宅_年度　構造別'!$D$16</f>
        <v>2283</v>
      </c>
      <c r="D40" s="106">
        <f>'[8]住宅_年度　構造別'!$D$17</f>
        <v>1853</v>
      </c>
      <c r="E40" s="106">
        <f>'[8]住宅_年度　構造別'!$D$18</f>
        <v>36</v>
      </c>
      <c r="F40" s="106">
        <f>'[8]住宅_年度　構造別'!$D$19</f>
        <v>941</v>
      </c>
      <c r="G40" s="106">
        <f>'[8]住宅_年度　構造別'!$H$19+'[8]住宅_年度　構造別'!$J$19</f>
        <v>394</v>
      </c>
      <c r="H40" s="107">
        <f>'[8]住宅_年度　構造別'!$F$19</f>
        <v>547</v>
      </c>
      <c r="I40" s="108">
        <f>+SUM(C40:F40)</f>
        <v>5113</v>
      </c>
      <c r="J40" s="109">
        <f t="shared" ref="J40" si="6">+I40/I39</f>
        <v>0.94092749355907246</v>
      </c>
    </row>
    <row r="41" spans="2:11" s="179" customFormat="1" ht="24.75" customHeight="1" thickBot="1" x14ac:dyDescent="0.25">
      <c r="B41" s="104" t="s">
        <v>116</v>
      </c>
      <c r="C41" s="105">
        <f>('[9]住宅_年度　構造別'!$D$16)+('[10]住宅_年度　構造別'!$D$16)</f>
        <v>2354</v>
      </c>
      <c r="D41" s="106">
        <f>'[9]住宅_年度　構造別'!$D$17+'[10]住宅_年度　構造別'!$D$17</f>
        <v>1719</v>
      </c>
      <c r="E41" s="106">
        <f>'[9]住宅_年度　構造別'!$D$18+'[10]住宅_年度　構造別'!$D$18</f>
        <v>1</v>
      </c>
      <c r="F41" s="106">
        <f>'[9]住宅_年度　構造別'!$D$19+'[10]住宅_年度　構造別'!$D$19</f>
        <v>860</v>
      </c>
      <c r="G41" s="106">
        <f>'[9]住宅_年度　構造別'!$H$19+'[9]住宅_年度　構造別'!$J$19+'[10]住宅_年度　構造別'!$H$19+'[10]住宅_年度　構造別'!$J$19</f>
        <v>290</v>
      </c>
      <c r="H41" s="107">
        <f>'[9]住宅_年度　構造別'!$F$19+'[10]住宅_年度　構造別'!$F$19</f>
        <v>570</v>
      </c>
      <c r="I41" s="108">
        <f>+SUM(C41:F41)</f>
        <v>4934</v>
      </c>
      <c r="J41" s="109">
        <f>+I41/I40</f>
        <v>0.9649911989047526</v>
      </c>
    </row>
  </sheetData>
  <mergeCells count="9">
    <mergeCell ref="B2:J2"/>
    <mergeCell ref="J4:J5"/>
    <mergeCell ref="B4:B5"/>
    <mergeCell ref="C4:C5"/>
    <mergeCell ref="D4:D5"/>
    <mergeCell ref="E4:E5"/>
    <mergeCell ref="F4:F5"/>
    <mergeCell ref="G4:H4"/>
    <mergeCell ref="I4:I5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/>
  <rowBreaks count="1" manualBreakCount="1">
    <brk id="41" max="16383" man="1"/>
  </rowBreaks>
  <ignoredErrors>
    <ignoredError sqref="I2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N43"/>
  <sheetViews>
    <sheetView view="pageBreakPreview" zoomScale="60" zoomScaleNormal="85" workbookViewId="0">
      <pane xSplit="2" ySplit="6" topLeftCell="C28" activePane="bottomRight" state="frozen"/>
      <selection activeCell="M58" sqref="M58"/>
      <selection pane="topRight" activeCell="M58" sqref="M58"/>
      <selection pane="bottomLeft" activeCell="M58" sqref="M58"/>
      <selection pane="bottomRight" activeCell="B42" sqref="B42"/>
    </sheetView>
  </sheetViews>
  <sheetFormatPr defaultRowHeight="13" x14ac:dyDescent="0.2"/>
  <cols>
    <col min="1" max="1" width="2.26953125" customWidth="1"/>
    <col min="2" max="2" width="12.6328125" style="1" customWidth="1"/>
    <col min="3" max="10" width="11.08984375" style="1" customWidth="1"/>
    <col min="11" max="12" width="11.08984375" customWidth="1"/>
  </cols>
  <sheetData>
    <row r="2" spans="2:14" ht="20.149999999999999" customHeight="1" x14ac:dyDescent="0.2">
      <c r="B2" s="229" t="s">
        <v>81</v>
      </c>
      <c r="C2" s="229"/>
      <c r="D2" s="229"/>
      <c r="E2" s="229"/>
      <c r="F2" s="229"/>
      <c r="G2" s="229"/>
      <c r="H2" s="229"/>
      <c r="I2" s="229"/>
      <c r="J2" s="229"/>
      <c r="K2" s="229"/>
      <c r="L2" s="230"/>
    </row>
    <row r="3" spans="2:14" ht="20.149999999999999" customHeight="1" thickBot="1" x14ac:dyDescent="0.25">
      <c r="K3" s="2"/>
      <c r="L3" s="2" t="s">
        <v>54</v>
      </c>
    </row>
    <row r="4" spans="2:14" ht="26.25" customHeight="1" x14ac:dyDescent="0.2">
      <c r="B4" s="259"/>
      <c r="C4" s="262" t="s">
        <v>6</v>
      </c>
      <c r="D4" s="263"/>
      <c r="E4" s="263"/>
      <c r="F4" s="263"/>
      <c r="G4" s="264"/>
      <c r="H4" s="270" t="s">
        <v>75</v>
      </c>
      <c r="I4" s="271"/>
      <c r="J4" s="272"/>
      <c r="K4" s="270" t="s">
        <v>76</v>
      </c>
      <c r="L4" s="276"/>
    </row>
    <row r="5" spans="2:14" ht="26.25" customHeight="1" x14ac:dyDescent="0.2">
      <c r="B5" s="260"/>
      <c r="C5" s="267" t="s">
        <v>2</v>
      </c>
      <c r="D5" s="268"/>
      <c r="E5" s="269"/>
      <c r="F5" s="265" t="s">
        <v>9</v>
      </c>
      <c r="G5" s="266"/>
      <c r="H5" s="273"/>
      <c r="I5" s="274"/>
      <c r="J5" s="275"/>
      <c r="K5" s="273"/>
      <c r="L5" s="277"/>
    </row>
    <row r="6" spans="2:14" ht="26.25" customHeight="1" thickBot="1" x14ac:dyDescent="0.25">
      <c r="B6" s="261"/>
      <c r="C6" s="9"/>
      <c r="D6" s="14" t="s">
        <v>77</v>
      </c>
      <c r="E6" s="13" t="s">
        <v>78</v>
      </c>
      <c r="F6" s="8"/>
      <c r="G6" s="16" t="s">
        <v>77</v>
      </c>
      <c r="H6" s="12"/>
      <c r="I6" s="14" t="s">
        <v>77</v>
      </c>
      <c r="J6" s="10" t="s">
        <v>79</v>
      </c>
      <c r="K6" s="11"/>
      <c r="L6" s="15" t="s">
        <v>77</v>
      </c>
    </row>
    <row r="7" spans="2:14" ht="24.75" customHeight="1" x14ac:dyDescent="0.2">
      <c r="B7" s="127" t="s">
        <v>29</v>
      </c>
      <c r="C7" s="154">
        <v>935</v>
      </c>
      <c r="D7" s="155"/>
      <c r="E7" s="156">
        <v>0.42599999999999999</v>
      </c>
      <c r="F7" s="157">
        <v>1260</v>
      </c>
      <c r="G7" s="158"/>
      <c r="H7" s="159">
        <v>1721</v>
      </c>
      <c r="I7" s="160"/>
      <c r="J7" s="161">
        <f>+H7/'住宅着工戸数　年度次'!I6</f>
        <v>0.1462937776266576</v>
      </c>
      <c r="K7" s="159">
        <v>503</v>
      </c>
      <c r="L7" s="162"/>
      <c r="M7" s="3"/>
      <c r="N7" s="3"/>
    </row>
    <row r="8" spans="2:14" ht="24.75" customHeight="1" x14ac:dyDescent="0.2">
      <c r="B8" s="163" t="s">
        <v>30</v>
      </c>
      <c r="C8" s="164">
        <v>1545</v>
      </c>
      <c r="D8" s="165">
        <f>+C8/C7</f>
        <v>1.6524064171122994</v>
      </c>
      <c r="E8" s="165">
        <f>+C8/(C8+F8)</f>
        <v>0.50539744847890089</v>
      </c>
      <c r="F8" s="166">
        <v>1512</v>
      </c>
      <c r="G8" s="167">
        <f>+F8/F7</f>
        <v>1.2</v>
      </c>
      <c r="H8" s="168">
        <v>1652</v>
      </c>
      <c r="I8" s="165">
        <f>+H8/H7</f>
        <v>0.95990703079604878</v>
      </c>
      <c r="J8" s="167">
        <f>+H8/'住宅着工戸数　年度次'!I7</f>
        <v>0.14170526676960027</v>
      </c>
      <c r="K8" s="168">
        <v>488</v>
      </c>
      <c r="L8" s="169">
        <f>+K8/K7</f>
        <v>0.97017892644135184</v>
      </c>
      <c r="M8" s="3"/>
      <c r="N8" s="3"/>
    </row>
    <row r="9" spans="2:14" ht="24.75" customHeight="1" x14ac:dyDescent="0.2">
      <c r="B9" s="163" t="s">
        <v>31</v>
      </c>
      <c r="C9" s="164">
        <v>987</v>
      </c>
      <c r="D9" s="165">
        <f t="shared" ref="D9:D33" si="0">+C9/C8</f>
        <v>0.63883495145631064</v>
      </c>
      <c r="E9" s="165">
        <f t="shared" ref="E9:E35" si="1">+C9/(C9+F9)</f>
        <v>0.42764298093587522</v>
      </c>
      <c r="F9" s="166">
        <v>1321</v>
      </c>
      <c r="G9" s="167">
        <f t="shared" ref="G9:G35" si="2">+F9/F8</f>
        <v>0.87367724867724872</v>
      </c>
      <c r="H9" s="170">
        <v>1604</v>
      </c>
      <c r="I9" s="165">
        <f t="shared" ref="I9:I33" si="3">+H9/H8</f>
        <v>0.9709443099273608</v>
      </c>
      <c r="J9" s="167">
        <f>+H9/'住宅着工戸数　年度次'!I8</f>
        <v>0.17340540540540542</v>
      </c>
      <c r="K9" s="168">
        <v>617</v>
      </c>
      <c r="L9" s="169">
        <f t="shared" ref="L9:L33" si="4">+K9/K8</f>
        <v>1.264344262295082</v>
      </c>
      <c r="M9" s="3"/>
      <c r="N9" s="3"/>
    </row>
    <row r="10" spans="2:14" ht="24.75" customHeight="1" x14ac:dyDescent="0.2">
      <c r="B10" s="163" t="s">
        <v>32</v>
      </c>
      <c r="C10" s="164">
        <v>1005</v>
      </c>
      <c r="D10" s="165">
        <f t="shared" si="0"/>
        <v>1.0182370820668694</v>
      </c>
      <c r="E10" s="165">
        <f t="shared" si="1"/>
        <v>0.43809938971229295</v>
      </c>
      <c r="F10" s="166">
        <v>1289</v>
      </c>
      <c r="G10" s="167">
        <f t="shared" si="2"/>
        <v>0.97577592732778196</v>
      </c>
      <c r="H10" s="168">
        <v>1962</v>
      </c>
      <c r="I10" s="165">
        <f t="shared" si="3"/>
        <v>1.2231920199501247</v>
      </c>
      <c r="J10" s="167">
        <f>+H10/'住宅着工戸数　年度次'!I9</f>
        <v>0.18504196925398472</v>
      </c>
      <c r="K10" s="168">
        <v>590</v>
      </c>
      <c r="L10" s="169">
        <f t="shared" si="4"/>
        <v>0.95623987034035651</v>
      </c>
      <c r="M10" s="3"/>
      <c r="N10" s="3"/>
    </row>
    <row r="11" spans="2:14" ht="24.75" customHeight="1" x14ac:dyDescent="0.2">
      <c r="B11" s="163" t="s">
        <v>33</v>
      </c>
      <c r="C11" s="164">
        <v>919</v>
      </c>
      <c r="D11" s="165">
        <f t="shared" si="0"/>
        <v>0.91442786069651738</v>
      </c>
      <c r="E11" s="165">
        <f t="shared" si="1"/>
        <v>0.38711036225779277</v>
      </c>
      <c r="F11" s="166">
        <v>1455</v>
      </c>
      <c r="G11" s="167">
        <f t="shared" si="2"/>
        <v>1.1287820015515904</v>
      </c>
      <c r="H11" s="168">
        <v>1854</v>
      </c>
      <c r="I11" s="165">
        <f t="shared" si="3"/>
        <v>0.94495412844036697</v>
      </c>
      <c r="J11" s="167">
        <f>+H11/'住宅着工戸数　年度次'!I10</f>
        <v>0.15114951899559759</v>
      </c>
      <c r="K11" s="168">
        <v>565</v>
      </c>
      <c r="L11" s="169">
        <f>+K11/K10</f>
        <v>0.9576271186440678</v>
      </c>
      <c r="M11" s="3"/>
      <c r="N11" s="3"/>
    </row>
    <row r="12" spans="2:14" ht="24.75" customHeight="1" x14ac:dyDescent="0.2">
      <c r="B12" s="163" t="s">
        <v>34</v>
      </c>
      <c r="C12" s="164">
        <v>1357</v>
      </c>
      <c r="D12" s="165">
        <f t="shared" si="0"/>
        <v>1.4766050054406965</v>
      </c>
      <c r="E12" s="165">
        <f t="shared" si="1"/>
        <v>0.49202320522117476</v>
      </c>
      <c r="F12" s="166">
        <v>1401</v>
      </c>
      <c r="G12" s="167">
        <f t="shared" si="2"/>
        <v>0.96288659793814435</v>
      </c>
      <c r="H12" s="168">
        <v>1798</v>
      </c>
      <c r="I12" s="165">
        <f t="shared" si="3"/>
        <v>0.96979503775620279</v>
      </c>
      <c r="J12" s="167">
        <f>+H12/'住宅着工戸数　年度次'!I11</f>
        <v>0.14377098992483608</v>
      </c>
      <c r="K12" s="168">
        <v>701</v>
      </c>
      <c r="L12" s="169">
        <f t="shared" si="4"/>
        <v>1.24070796460177</v>
      </c>
      <c r="M12" s="3"/>
      <c r="N12" s="3"/>
    </row>
    <row r="13" spans="2:14" ht="24.75" customHeight="1" x14ac:dyDescent="0.2">
      <c r="B13" s="163" t="s">
        <v>35</v>
      </c>
      <c r="C13" s="164">
        <v>774</v>
      </c>
      <c r="D13" s="165">
        <f t="shared" si="0"/>
        <v>0.57037582903463524</v>
      </c>
      <c r="E13" s="165">
        <f t="shared" si="1"/>
        <v>0.35390946502057613</v>
      </c>
      <c r="F13" s="166">
        <v>1413</v>
      </c>
      <c r="G13" s="167">
        <f t="shared" si="2"/>
        <v>1.0085653104925054</v>
      </c>
      <c r="H13" s="168">
        <v>1599</v>
      </c>
      <c r="I13" s="165">
        <f t="shared" si="3"/>
        <v>0.88932146829810899</v>
      </c>
      <c r="J13" s="167">
        <f>+H13/'住宅着工戸数　年度次'!I12</f>
        <v>0.15188069908814589</v>
      </c>
      <c r="K13" s="168">
        <v>794</v>
      </c>
      <c r="L13" s="169">
        <f t="shared" si="4"/>
        <v>1.1326676176890156</v>
      </c>
      <c r="M13" s="3"/>
      <c r="N13" s="3"/>
    </row>
    <row r="14" spans="2:14" ht="24.75" customHeight="1" x14ac:dyDescent="0.2">
      <c r="B14" s="163" t="s">
        <v>36</v>
      </c>
      <c r="C14" s="164">
        <v>1006</v>
      </c>
      <c r="D14" s="165">
        <f t="shared" si="0"/>
        <v>1.2997416020671835</v>
      </c>
      <c r="E14" s="165">
        <f t="shared" si="1"/>
        <v>0.43157443157443159</v>
      </c>
      <c r="F14" s="166">
        <v>1325</v>
      </c>
      <c r="G14" s="167">
        <f t="shared" si="2"/>
        <v>0.93772116065109701</v>
      </c>
      <c r="H14" s="168">
        <v>1904</v>
      </c>
      <c r="I14" s="165">
        <f t="shared" si="3"/>
        <v>1.1907442151344589</v>
      </c>
      <c r="J14" s="167">
        <f>+H14/'住宅着工戸数　年度次'!I13</f>
        <v>0.15945063227535383</v>
      </c>
      <c r="K14" s="168">
        <v>786</v>
      </c>
      <c r="L14" s="169">
        <f t="shared" si="4"/>
        <v>0.98992443324937029</v>
      </c>
      <c r="M14" s="3"/>
      <c r="N14" s="3"/>
    </row>
    <row r="15" spans="2:14" ht="24.75" customHeight="1" x14ac:dyDescent="0.2">
      <c r="B15" s="163" t="s">
        <v>37</v>
      </c>
      <c r="C15" s="164">
        <v>564</v>
      </c>
      <c r="D15" s="165">
        <f t="shared" si="0"/>
        <v>0.56063618290258455</v>
      </c>
      <c r="E15" s="165">
        <f t="shared" si="1"/>
        <v>0.3237657864523536</v>
      </c>
      <c r="F15" s="166">
        <v>1178</v>
      </c>
      <c r="G15" s="167">
        <f t="shared" si="2"/>
        <v>0.88905660377358486</v>
      </c>
      <c r="H15" s="168">
        <v>1550</v>
      </c>
      <c r="I15" s="165">
        <f t="shared" si="3"/>
        <v>0.81407563025210083</v>
      </c>
      <c r="J15" s="167">
        <f>+H15/'住宅着工戸数　年度次'!I14</f>
        <v>0.17018006148440931</v>
      </c>
      <c r="K15" s="168">
        <v>647</v>
      </c>
      <c r="L15" s="169">
        <f t="shared" si="4"/>
        <v>0.82315521628498722</v>
      </c>
      <c r="M15" s="3"/>
      <c r="N15" s="3"/>
    </row>
    <row r="16" spans="2:14" ht="24.75" customHeight="1" x14ac:dyDescent="0.2">
      <c r="B16" s="163" t="s">
        <v>38</v>
      </c>
      <c r="C16" s="164">
        <v>593</v>
      </c>
      <c r="D16" s="165">
        <f t="shared" si="0"/>
        <v>1.051418439716312</v>
      </c>
      <c r="E16" s="165">
        <f t="shared" si="1"/>
        <v>0.4572089437162683</v>
      </c>
      <c r="F16" s="166">
        <v>704</v>
      </c>
      <c r="G16" s="167">
        <f t="shared" si="2"/>
        <v>0.59762308998302205</v>
      </c>
      <c r="H16" s="168">
        <v>1343</v>
      </c>
      <c r="I16" s="165">
        <f t="shared" si="3"/>
        <v>0.86645161290322581</v>
      </c>
      <c r="J16" s="167">
        <f>+H16/'住宅着工戸数　年度次'!I15</f>
        <v>0.15064498037016263</v>
      </c>
      <c r="K16" s="168">
        <v>407</v>
      </c>
      <c r="L16" s="169">
        <f t="shared" si="4"/>
        <v>0.62905718701700153</v>
      </c>
      <c r="M16" s="3"/>
      <c r="N16" s="3"/>
    </row>
    <row r="17" spans="2:14" ht="24.75" customHeight="1" x14ac:dyDescent="0.2">
      <c r="B17" s="163" t="s">
        <v>39</v>
      </c>
      <c r="C17" s="164">
        <v>402</v>
      </c>
      <c r="D17" s="165">
        <f t="shared" si="0"/>
        <v>0.67790893760539628</v>
      </c>
      <c r="E17" s="165">
        <f t="shared" si="1"/>
        <v>0.36183618361836184</v>
      </c>
      <c r="F17" s="166">
        <v>709</v>
      </c>
      <c r="G17" s="167">
        <f t="shared" si="2"/>
        <v>1.0071022727272727</v>
      </c>
      <c r="H17" s="168">
        <v>1569</v>
      </c>
      <c r="I17" s="165">
        <f t="shared" si="3"/>
        <v>1.1682799702159345</v>
      </c>
      <c r="J17" s="167">
        <f>+H17/'住宅着工戸数　年度次'!I16</f>
        <v>0.16046226222131316</v>
      </c>
      <c r="K17" s="168">
        <v>521</v>
      </c>
      <c r="L17" s="169">
        <f t="shared" si="4"/>
        <v>1.2800982800982801</v>
      </c>
      <c r="M17" s="3"/>
      <c r="N17" s="3"/>
    </row>
    <row r="18" spans="2:14" ht="24.75" customHeight="1" x14ac:dyDescent="0.2">
      <c r="B18" s="163" t="s">
        <v>40</v>
      </c>
      <c r="C18" s="164">
        <v>861</v>
      </c>
      <c r="D18" s="165">
        <f t="shared" si="0"/>
        <v>2.1417910447761193</v>
      </c>
      <c r="E18" s="165">
        <f t="shared" si="1"/>
        <v>0.59379310344827585</v>
      </c>
      <c r="F18" s="166">
        <v>589</v>
      </c>
      <c r="G18" s="167">
        <f t="shared" si="2"/>
        <v>0.83074753173483784</v>
      </c>
      <c r="H18" s="168">
        <v>1579</v>
      </c>
      <c r="I18" s="165">
        <f t="shared" si="3"/>
        <v>1.0063734862970044</v>
      </c>
      <c r="J18" s="167">
        <f>+H18/'住宅着工戸数　年度次'!I17</f>
        <v>0.16822927764756018</v>
      </c>
      <c r="K18" s="168">
        <v>467</v>
      </c>
      <c r="L18" s="169">
        <f t="shared" si="4"/>
        <v>0.89635316698656431</v>
      </c>
      <c r="M18" s="3"/>
      <c r="N18" s="3"/>
    </row>
    <row r="19" spans="2:14" ht="24.75" customHeight="1" x14ac:dyDescent="0.2">
      <c r="B19" s="163" t="s">
        <v>41</v>
      </c>
      <c r="C19" s="164">
        <v>833</v>
      </c>
      <c r="D19" s="165">
        <f t="shared" si="0"/>
        <v>0.96747967479674801</v>
      </c>
      <c r="E19" s="165">
        <f t="shared" si="1"/>
        <v>0.59841954022988508</v>
      </c>
      <c r="F19" s="166">
        <v>559</v>
      </c>
      <c r="G19" s="167">
        <f t="shared" si="2"/>
        <v>0.94906621392190149</v>
      </c>
      <c r="H19" s="168">
        <v>1291</v>
      </c>
      <c r="I19" s="165">
        <f t="shared" si="3"/>
        <v>0.81760607979734012</v>
      </c>
      <c r="J19" s="167">
        <f>+H19/'住宅着工戸数　年度次'!I18</f>
        <v>0.15599323344610924</v>
      </c>
      <c r="K19" s="168">
        <v>484</v>
      </c>
      <c r="L19" s="169">
        <f t="shared" si="4"/>
        <v>1.0364025695931478</v>
      </c>
      <c r="M19" s="3"/>
      <c r="N19" s="3"/>
    </row>
    <row r="20" spans="2:14" ht="24.75" customHeight="1" x14ac:dyDescent="0.2">
      <c r="B20" s="163" t="s">
        <v>42</v>
      </c>
      <c r="C20" s="164">
        <v>938</v>
      </c>
      <c r="D20" s="165">
        <f t="shared" si="0"/>
        <v>1.1260504201680672</v>
      </c>
      <c r="E20" s="165">
        <f t="shared" si="1"/>
        <v>0.68717948717948718</v>
      </c>
      <c r="F20" s="166">
        <v>427</v>
      </c>
      <c r="G20" s="167">
        <f t="shared" si="2"/>
        <v>0.76386404293381038</v>
      </c>
      <c r="H20" s="168">
        <v>1003</v>
      </c>
      <c r="I20" s="165">
        <f t="shared" si="3"/>
        <v>0.77691711851278078</v>
      </c>
      <c r="J20" s="167">
        <f>+H20/'住宅着工戸数　年度次'!I19</f>
        <v>0.12925257731958764</v>
      </c>
      <c r="K20" s="168">
        <v>434</v>
      </c>
      <c r="L20" s="169">
        <f t="shared" si="4"/>
        <v>0.89669421487603307</v>
      </c>
      <c r="M20" s="3"/>
      <c r="N20" s="3"/>
    </row>
    <row r="21" spans="2:14" ht="24.75" customHeight="1" x14ac:dyDescent="0.2">
      <c r="B21" s="163" t="s">
        <v>43</v>
      </c>
      <c r="C21" s="164">
        <v>936</v>
      </c>
      <c r="D21" s="165">
        <f t="shared" si="0"/>
        <v>0.99786780383795304</v>
      </c>
      <c r="E21" s="165">
        <f t="shared" si="1"/>
        <v>0.70375939849624058</v>
      </c>
      <c r="F21" s="166">
        <v>394</v>
      </c>
      <c r="G21" s="167">
        <f t="shared" si="2"/>
        <v>0.92271662763466045</v>
      </c>
      <c r="H21" s="168">
        <v>847</v>
      </c>
      <c r="I21" s="165">
        <f t="shared" si="3"/>
        <v>0.84446660019940178</v>
      </c>
      <c r="J21" s="167">
        <f>+H21/'住宅着工戸数　年度次'!I20</f>
        <v>0.11526946107784432</v>
      </c>
      <c r="K21" s="168">
        <v>311</v>
      </c>
      <c r="L21" s="169">
        <f t="shared" si="4"/>
        <v>0.71658986175115202</v>
      </c>
      <c r="M21" s="3"/>
      <c r="N21" s="3"/>
    </row>
    <row r="22" spans="2:14" ht="24.75" customHeight="1" x14ac:dyDescent="0.2">
      <c r="B22" s="163" t="s">
        <v>44</v>
      </c>
      <c r="C22" s="164">
        <v>1003</v>
      </c>
      <c r="D22" s="165">
        <f t="shared" si="0"/>
        <v>1.0715811965811965</v>
      </c>
      <c r="E22" s="165">
        <f t="shared" si="1"/>
        <v>0.71540656205420827</v>
      </c>
      <c r="F22" s="166">
        <v>399</v>
      </c>
      <c r="G22" s="167">
        <f t="shared" si="2"/>
        <v>1.0126903553299493</v>
      </c>
      <c r="H22" s="168">
        <v>1075</v>
      </c>
      <c r="I22" s="165">
        <f t="shared" si="3"/>
        <v>1.2691853600944509</v>
      </c>
      <c r="J22" s="167">
        <f>+H22/'住宅着工戸数　年度次'!I21</f>
        <v>0.1297995653223859</v>
      </c>
      <c r="K22" s="168">
        <v>808</v>
      </c>
      <c r="L22" s="169">
        <f t="shared" si="4"/>
        <v>2.598070739549839</v>
      </c>
      <c r="M22" s="3"/>
      <c r="N22" s="3"/>
    </row>
    <row r="23" spans="2:14" ht="24.75" customHeight="1" x14ac:dyDescent="0.2">
      <c r="B23" s="163" t="s">
        <v>45</v>
      </c>
      <c r="C23" s="164">
        <v>1015</v>
      </c>
      <c r="D23" s="165">
        <f t="shared" si="0"/>
        <v>1.011964107676969</v>
      </c>
      <c r="E23" s="165">
        <f t="shared" si="1"/>
        <v>0.76258452291510148</v>
      </c>
      <c r="F23" s="166">
        <v>316</v>
      </c>
      <c r="G23" s="167">
        <f t="shared" si="2"/>
        <v>0.79197994987468667</v>
      </c>
      <c r="H23" s="168">
        <v>1176</v>
      </c>
      <c r="I23" s="165">
        <f t="shared" si="3"/>
        <v>1.0939534883720929</v>
      </c>
      <c r="J23" s="167">
        <f>+H23/'住宅着工戸数　年度次'!I22</f>
        <v>0.15172235840536705</v>
      </c>
      <c r="K23" s="168">
        <v>660</v>
      </c>
      <c r="L23" s="169">
        <f t="shared" si="4"/>
        <v>0.81683168316831678</v>
      </c>
      <c r="M23" s="3"/>
      <c r="N23" s="3"/>
    </row>
    <row r="24" spans="2:14" ht="24.75" customHeight="1" x14ac:dyDescent="0.2">
      <c r="B24" s="163" t="s">
        <v>46</v>
      </c>
      <c r="C24" s="164">
        <v>1057</v>
      </c>
      <c r="D24" s="165">
        <f t="shared" si="0"/>
        <v>1.0413793103448277</v>
      </c>
      <c r="E24" s="165">
        <f t="shared" si="1"/>
        <v>0.76097912167026638</v>
      </c>
      <c r="F24" s="166">
        <v>332</v>
      </c>
      <c r="G24" s="167">
        <f t="shared" si="2"/>
        <v>1.0506329113924051</v>
      </c>
      <c r="H24" s="168">
        <v>1105</v>
      </c>
      <c r="I24" s="165">
        <f t="shared" si="3"/>
        <v>0.93962585034013602</v>
      </c>
      <c r="J24" s="167">
        <f>+H24/'住宅着工戸数　年度次'!I23</f>
        <v>0.14328319502074688</v>
      </c>
      <c r="K24" s="168">
        <v>777</v>
      </c>
      <c r="L24" s="169">
        <f t="shared" si="4"/>
        <v>1.1772727272727272</v>
      </c>
      <c r="M24" s="3"/>
      <c r="N24" s="3"/>
    </row>
    <row r="25" spans="2:14" ht="24.75" customHeight="1" x14ac:dyDescent="0.2">
      <c r="B25" s="163" t="s">
        <v>48</v>
      </c>
      <c r="C25" s="171">
        <v>480</v>
      </c>
      <c r="D25" s="165">
        <f t="shared" si="0"/>
        <v>0.45411542100283825</v>
      </c>
      <c r="E25" s="165">
        <f t="shared" si="1"/>
        <v>0.60991105463786532</v>
      </c>
      <c r="F25" s="166">
        <v>307</v>
      </c>
      <c r="G25" s="167">
        <f t="shared" si="2"/>
        <v>0.92469879518072284</v>
      </c>
      <c r="H25" s="168">
        <v>936</v>
      </c>
      <c r="I25" s="165">
        <f t="shared" si="3"/>
        <v>0.84705882352941175</v>
      </c>
      <c r="J25" s="167">
        <f>+H25/'住宅着工戸数　年度次'!I24</f>
        <v>0.13907875185735513</v>
      </c>
      <c r="K25" s="168">
        <v>1067</v>
      </c>
      <c r="L25" s="169">
        <f>+K25/K24</f>
        <v>1.3732303732303732</v>
      </c>
      <c r="M25" s="3"/>
      <c r="N25" s="3"/>
    </row>
    <row r="26" spans="2:14" ht="24.75" customHeight="1" x14ac:dyDescent="0.2">
      <c r="B26" s="163" t="s">
        <v>65</v>
      </c>
      <c r="C26" s="171">
        <v>1041</v>
      </c>
      <c r="D26" s="165">
        <f t="shared" si="0"/>
        <v>2.1687500000000002</v>
      </c>
      <c r="E26" s="165">
        <f t="shared" si="1"/>
        <v>0.76713338246131169</v>
      </c>
      <c r="F26" s="166">
        <v>316</v>
      </c>
      <c r="G26" s="167">
        <f t="shared" si="2"/>
        <v>1.0293159609120521</v>
      </c>
      <c r="H26" s="168">
        <v>937</v>
      </c>
      <c r="I26" s="165">
        <f t="shared" si="3"/>
        <v>1.0010683760683761</v>
      </c>
      <c r="J26" s="167">
        <f>+H26/'住宅着工戸数　年度次'!I25</f>
        <v>0.12506673785371061</v>
      </c>
      <c r="K26" s="168">
        <v>964</v>
      </c>
      <c r="L26" s="169">
        <f t="shared" si="4"/>
        <v>0.90346766635426434</v>
      </c>
      <c r="M26" s="3"/>
      <c r="N26" s="3"/>
    </row>
    <row r="27" spans="2:14" ht="24.75" customHeight="1" x14ac:dyDescent="0.2">
      <c r="B27" s="163" t="s">
        <v>66</v>
      </c>
      <c r="C27" s="171">
        <v>470</v>
      </c>
      <c r="D27" s="165">
        <f t="shared" si="0"/>
        <v>0.45148895292987512</v>
      </c>
      <c r="E27" s="165">
        <f t="shared" si="1"/>
        <v>0.68214804063860668</v>
      </c>
      <c r="F27" s="166">
        <v>219</v>
      </c>
      <c r="G27" s="167">
        <f t="shared" si="2"/>
        <v>0.69303797468354433</v>
      </c>
      <c r="H27" s="168">
        <v>893</v>
      </c>
      <c r="I27" s="165">
        <f t="shared" si="3"/>
        <v>0.95304162219850586</v>
      </c>
      <c r="J27" s="167">
        <f>+H27/'住宅着工戸数　年度次'!I26</f>
        <v>0.15721830985915494</v>
      </c>
      <c r="K27" s="168">
        <v>796</v>
      </c>
      <c r="L27" s="169">
        <f t="shared" si="4"/>
        <v>0.82572614107883813</v>
      </c>
      <c r="M27" s="3"/>
      <c r="N27" s="3"/>
    </row>
    <row r="28" spans="2:14" ht="24.75" customHeight="1" x14ac:dyDescent="0.2">
      <c r="B28" s="163" t="s">
        <v>67</v>
      </c>
      <c r="C28" s="171">
        <v>311</v>
      </c>
      <c r="D28" s="165">
        <f t="shared" si="0"/>
        <v>0.66170212765957448</v>
      </c>
      <c r="E28" s="165">
        <f t="shared" si="1"/>
        <v>0.54850088183421519</v>
      </c>
      <c r="F28" s="166">
        <v>256</v>
      </c>
      <c r="G28" s="167">
        <f t="shared" si="2"/>
        <v>1.1689497716894977</v>
      </c>
      <c r="H28" s="168">
        <v>878</v>
      </c>
      <c r="I28" s="165">
        <f t="shared" si="3"/>
        <v>0.98320268756998885</v>
      </c>
      <c r="J28" s="167">
        <f>+H28/'住宅着工戸数　年度次'!I27</f>
        <v>0.16095325389550871</v>
      </c>
      <c r="K28" s="168">
        <v>596</v>
      </c>
      <c r="L28" s="169">
        <f t="shared" si="4"/>
        <v>0.74874371859296485</v>
      </c>
      <c r="M28" s="3"/>
      <c r="N28" s="3"/>
    </row>
    <row r="29" spans="2:14" ht="24.75" customHeight="1" x14ac:dyDescent="0.2">
      <c r="B29" s="163" t="s">
        <v>68</v>
      </c>
      <c r="C29" s="171">
        <v>365</v>
      </c>
      <c r="D29" s="165">
        <f t="shared" si="0"/>
        <v>1.1736334405144695</v>
      </c>
      <c r="E29" s="165">
        <f>+C29/(C29+F29)</f>
        <v>0.56589147286821706</v>
      </c>
      <c r="F29" s="166">
        <v>280</v>
      </c>
      <c r="G29" s="167">
        <f t="shared" si="2"/>
        <v>1.09375</v>
      </c>
      <c r="H29" s="168">
        <v>879</v>
      </c>
      <c r="I29" s="165">
        <f t="shared" si="3"/>
        <v>1.0011389521640091</v>
      </c>
      <c r="J29" s="167">
        <f>+H29/'住宅着工戸数　年度次'!I28</f>
        <v>0.16223698781838317</v>
      </c>
      <c r="K29" s="168">
        <v>718</v>
      </c>
      <c r="L29" s="169">
        <f t="shared" si="4"/>
        <v>1.2046979865771812</v>
      </c>
      <c r="M29" s="3"/>
      <c r="N29" s="3"/>
    </row>
    <row r="30" spans="2:14" ht="24.75" customHeight="1" x14ac:dyDescent="0.2">
      <c r="B30" s="163" t="s">
        <v>69</v>
      </c>
      <c r="C30" s="171">
        <v>386</v>
      </c>
      <c r="D30" s="165">
        <f t="shared" si="0"/>
        <v>1.0575342465753426</v>
      </c>
      <c r="E30" s="165">
        <f t="shared" si="1"/>
        <v>0.53910614525139666</v>
      </c>
      <c r="F30" s="166">
        <v>330</v>
      </c>
      <c r="G30" s="167">
        <f t="shared" si="2"/>
        <v>1.1785714285714286</v>
      </c>
      <c r="H30" s="168">
        <v>776</v>
      </c>
      <c r="I30" s="165">
        <f t="shared" si="3"/>
        <v>0.88282138794084186</v>
      </c>
      <c r="J30" s="167">
        <f>+H30/'住宅着工戸数　年度次'!I29</f>
        <v>0.14351766228962456</v>
      </c>
      <c r="K30" s="168">
        <v>825</v>
      </c>
      <c r="L30" s="169">
        <f t="shared" si="4"/>
        <v>1.149025069637883</v>
      </c>
      <c r="M30" s="3"/>
      <c r="N30" s="3"/>
    </row>
    <row r="31" spans="2:14" ht="24.75" customHeight="1" x14ac:dyDescent="0.2">
      <c r="B31" s="163" t="s">
        <v>70</v>
      </c>
      <c r="C31" s="171">
        <v>404</v>
      </c>
      <c r="D31" s="165">
        <f t="shared" si="0"/>
        <v>1.0466321243523315</v>
      </c>
      <c r="E31" s="165">
        <f t="shared" si="1"/>
        <v>0.55115961800818558</v>
      </c>
      <c r="F31" s="166">
        <v>329</v>
      </c>
      <c r="G31" s="167">
        <f t="shared" si="2"/>
        <v>0.99696969696969695</v>
      </c>
      <c r="H31" s="168">
        <v>1100</v>
      </c>
      <c r="I31" s="165">
        <f t="shared" si="3"/>
        <v>1.4175257731958764</v>
      </c>
      <c r="J31" s="167">
        <f>+H31/'住宅着工戸数　年度次'!I30</f>
        <v>0.15944339759385417</v>
      </c>
      <c r="K31" s="168">
        <v>1069</v>
      </c>
      <c r="L31" s="169">
        <f t="shared" si="4"/>
        <v>1.2957575757575757</v>
      </c>
      <c r="M31" s="3"/>
      <c r="N31" s="3"/>
    </row>
    <row r="32" spans="2:14" ht="24.75" customHeight="1" x14ac:dyDescent="0.2">
      <c r="B32" s="163" t="s">
        <v>71</v>
      </c>
      <c r="C32" s="171">
        <v>311</v>
      </c>
      <c r="D32" s="165">
        <f t="shared" si="0"/>
        <v>0.76980198019801982</v>
      </c>
      <c r="E32" s="165">
        <f t="shared" si="1"/>
        <v>0.49522292993630573</v>
      </c>
      <c r="F32" s="166">
        <v>317</v>
      </c>
      <c r="G32" s="167">
        <f t="shared" si="2"/>
        <v>0.96352583586626139</v>
      </c>
      <c r="H32" s="168">
        <v>976</v>
      </c>
      <c r="I32" s="165">
        <f t="shared" si="3"/>
        <v>0.88727272727272732</v>
      </c>
      <c r="J32" s="167">
        <f>+H32/'住宅着工戸数　年度次'!I31</f>
        <v>0.16124235916074675</v>
      </c>
      <c r="K32" s="168">
        <v>1178</v>
      </c>
      <c r="L32" s="169">
        <f t="shared" si="4"/>
        <v>1.1019644527595884</v>
      </c>
      <c r="M32" s="3"/>
      <c r="N32" s="3"/>
    </row>
    <row r="33" spans="2:14" ht="24.75" customHeight="1" x14ac:dyDescent="0.2">
      <c r="B33" s="163" t="s">
        <v>72</v>
      </c>
      <c r="C33" s="171">
        <v>622</v>
      </c>
      <c r="D33" s="165">
        <f t="shared" si="0"/>
        <v>2</v>
      </c>
      <c r="E33" s="165">
        <f t="shared" si="1"/>
        <v>0.60038610038610041</v>
      </c>
      <c r="F33" s="166">
        <v>414</v>
      </c>
      <c r="G33" s="167">
        <f t="shared" si="2"/>
        <v>1.3059936908517351</v>
      </c>
      <c r="H33" s="168">
        <v>852</v>
      </c>
      <c r="I33" s="165">
        <f t="shared" si="3"/>
        <v>0.87295081967213117</v>
      </c>
      <c r="J33" s="167">
        <f>+H33/'住宅着工戸数　年度次'!I32</f>
        <v>0.13031508106454573</v>
      </c>
      <c r="K33" s="168">
        <v>1480</v>
      </c>
      <c r="L33" s="169">
        <f t="shared" si="4"/>
        <v>1.2563667232597624</v>
      </c>
      <c r="M33" s="3"/>
      <c r="N33" s="3"/>
    </row>
    <row r="34" spans="2:14" ht="24.75" customHeight="1" x14ac:dyDescent="0.2">
      <c r="B34" s="163" t="s">
        <v>73</v>
      </c>
      <c r="C34" s="171">
        <v>572</v>
      </c>
      <c r="D34" s="165">
        <f t="shared" ref="D34:D39" si="5">+C34/C33</f>
        <v>0.91961414790996787</v>
      </c>
      <c r="E34" s="165">
        <f t="shared" si="1"/>
        <v>0.59336099585062241</v>
      </c>
      <c r="F34" s="166">
        <v>392</v>
      </c>
      <c r="G34" s="167">
        <f t="shared" si="2"/>
        <v>0.9468599033816425</v>
      </c>
      <c r="H34" s="168">
        <v>1038</v>
      </c>
      <c r="I34" s="165">
        <f t="shared" ref="I34:I39" si="6">+H34/H33</f>
        <v>1.2183098591549295</v>
      </c>
      <c r="J34" s="167">
        <f>+H34/'住宅着工戸数　年度次'!I33</f>
        <v>0.1528943879805568</v>
      </c>
      <c r="K34" s="168">
        <v>1576</v>
      </c>
      <c r="L34" s="169">
        <f t="shared" ref="L34:L39" si="7">+K34/K33</f>
        <v>1.0648648648648649</v>
      </c>
      <c r="M34" s="4"/>
      <c r="N34" s="3"/>
    </row>
    <row r="35" spans="2:14" ht="24.75" customHeight="1" x14ac:dyDescent="0.2">
      <c r="B35" s="163" t="s">
        <v>74</v>
      </c>
      <c r="C35" s="171">
        <v>548</v>
      </c>
      <c r="D35" s="165">
        <f t="shared" si="5"/>
        <v>0.95804195804195802</v>
      </c>
      <c r="E35" s="165">
        <f t="shared" si="1"/>
        <v>0.50367647058823528</v>
      </c>
      <c r="F35" s="166">
        <v>540</v>
      </c>
      <c r="G35" s="167">
        <f t="shared" si="2"/>
        <v>1.3775510204081634</v>
      </c>
      <c r="H35" s="168">
        <v>1076</v>
      </c>
      <c r="I35" s="165">
        <f t="shared" si="6"/>
        <v>1.0366088631984585</v>
      </c>
      <c r="J35" s="167">
        <f>+H35/'住宅着工戸数　年度次'!I34</f>
        <v>0.15490930031672906</v>
      </c>
      <c r="K35" s="168">
        <v>1464</v>
      </c>
      <c r="L35" s="169">
        <f t="shared" si="7"/>
        <v>0.92893401015228427</v>
      </c>
      <c r="M35" s="4"/>
      <c r="N35" s="3"/>
    </row>
    <row r="36" spans="2:14" ht="24.75" customHeight="1" x14ac:dyDescent="0.2">
      <c r="B36" s="172" t="s">
        <v>96</v>
      </c>
      <c r="C36" s="171">
        <v>450</v>
      </c>
      <c r="D36" s="165">
        <f t="shared" si="5"/>
        <v>0.82116788321167888</v>
      </c>
      <c r="E36" s="165">
        <f t="shared" ref="E36" si="8">+C36/(C36+F36)</f>
        <v>0.45546558704453444</v>
      </c>
      <c r="F36" s="166">
        <v>538</v>
      </c>
      <c r="G36" s="167">
        <f t="shared" ref="G36" si="9">+F36/F35</f>
        <v>0.99629629629629635</v>
      </c>
      <c r="H36" s="168">
        <v>844</v>
      </c>
      <c r="I36" s="165">
        <f t="shared" si="6"/>
        <v>0.78438661710037172</v>
      </c>
      <c r="J36" s="167">
        <f>+H36/'住宅着工戸数　年度次'!I35</f>
        <v>0.138975794500247</v>
      </c>
      <c r="K36" s="168">
        <v>1046</v>
      </c>
      <c r="L36" s="169">
        <f t="shared" si="7"/>
        <v>0.71448087431693985</v>
      </c>
      <c r="M36" s="4"/>
      <c r="N36" s="3"/>
    </row>
    <row r="37" spans="2:14" ht="24.75" customHeight="1" x14ac:dyDescent="0.2">
      <c r="B37" s="172" t="s">
        <v>101</v>
      </c>
      <c r="C37" s="171">
        <v>386</v>
      </c>
      <c r="D37" s="165">
        <f t="shared" si="5"/>
        <v>0.85777777777777775</v>
      </c>
      <c r="E37" s="165">
        <f t="shared" ref="E37:E41" si="10">+C37/(C37+F37)</f>
        <v>0.4650602409638554</v>
      </c>
      <c r="F37" s="166">
        <v>444</v>
      </c>
      <c r="G37" s="167">
        <f t="shared" ref="G37:G41" si="11">+F37/F36</f>
        <v>0.82527881040892193</v>
      </c>
      <c r="H37" s="168">
        <v>717</v>
      </c>
      <c r="I37" s="165">
        <f t="shared" si="6"/>
        <v>0.84952606635071093</v>
      </c>
      <c r="J37" s="167">
        <f>+H37/'住宅着工戸数　年度次'!I36</f>
        <v>0.13409388442117076</v>
      </c>
      <c r="K37" s="168">
        <v>1007</v>
      </c>
      <c r="L37" s="169">
        <f t="shared" si="7"/>
        <v>0.9627151051625239</v>
      </c>
      <c r="M37" s="4"/>
      <c r="N37" s="3"/>
    </row>
    <row r="38" spans="2:14" s="179" customFormat="1" ht="24.75" customHeight="1" x14ac:dyDescent="0.2">
      <c r="B38" s="191" t="s">
        <v>102</v>
      </c>
      <c r="C38" s="190">
        <v>516</v>
      </c>
      <c r="D38" s="185">
        <f t="shared" si="5"/>
        <v>1.3367875647668395</v>
      </c>
      <c r="E38" s="185">
        <f t="shared" si="10"/>
        <v>0.50988142292490124</v>
      </c>
      <c r="F38" s="186">
        <v>496</v>
      </c>
      <c r="G38" s="187">
        <f t="shared" si="11"/>
        <v>1.117117117117117</v>
      </c>
      <c r="H38" s="188">
        <v>640</v>
      </c>
      <c r="I38" s="185">
        <f t="shared" si="6"/>
        <v>0.89260808926080892</v>
      </c>
      <c r="J38" s="187">
        <f>+H38/'住宅着工戸数　年度次'!I37</f>
        <v>0.13651877133105803</v>
      </c>
      <c r="K38" s="188">
        <v>520</v>
      </c>
      <c r="L38" s="189">
        <f t="shared" si="7"/>
        <v>0.51638530287984108</v>
      </c>
      <c r="M38" s="181"/>
      <c r="N38" s="180"/>
    </row>
    <row r="39" spans="2:14" ht="24.75" customHeight="1" x14ac:dyDescent="0.2">
      <c r="B39" s="191" t="s">
        <v>107</v>
      </c>
      <c r="C39" s="190">
        <f>'[6]住宅_年度　構造別'!$Z$19+'[6]住宅_年度　構造別'!$AH$19+'[6]住宅_年度　構造別'!$AP$20</f>
        <v>638</v>
      </c>
      <c r="D39" s="185">
        <f t="shared" si="5"/>
        <v>1.2364341085271318</v>
      </c>
      <c r="E39" s="185">
        <f t="shared" si="10"/>
        <v>0.53433835845896149</v>
      </c>
      <c r="F39" s="186">
        <f>'[6]住宅_年度　構造別'!$F$19</f>
        <v>556</v>
      </c>
      <c r="G39" s="187">
        <f t="shared" si="11"/>
        <v>1.1209677419354838</v>
      </c>
      <c r="H39" s="188">
        <f>[6]住宅_プレハブ!$F$15</f>
        <v>672</v>
      </c>
      <c r="I39" s="185">
        <f t="shared" si="6"/>
        <v>1.05</v>
      </c>
      <c r="J39" s="187">
        <f>+H39/'住宅着工戸数　年度次'!I38</f>
        <v>0.11764705882352941</v>
      </c>
      <c r="K39" s="188">
        <f>[6]住宅_ツーバイフォー!$D$15</f>
        <v>828</v>
      </c>
      <c r="L39" s="189">
        <f t="shared" si="7"/>
        <v>1.5923076923076922</v>
      </c>
      <c r="M39" s="4"/>
      <c r="N39" s="3"/>
    </row>
    <row r="40" spans="2:14" s="179" customFormat="1" ht="24.75" customHeight="1" x14ac:dyDescent="0.2">
      <c r="B40" s="191" t="s">
        <v>111</v>
      </c>
      <c r="C40" s="190">
        <f>'[7]住宅_年度　構造別'!$Z$19+'[7]住宅_年度　構造別'!$AH$19+'[7]住宅_年度　構造別'!$AP$19</f>
        <v>448</v>
      </c>
      <c r="D40" s="185">
        <f t="shared" ref="D40" si="12">+C40/C39</f>
        <v>0.70219435736677116</v>
      </c>
      <c r="E40" s="185">
        <f t="shared" si="10"/>
        <v>0.40616500453309157</v>
      </c>
      <c r="F40" s="186">
        <f>'[7]住宅_年度　構造別'!$F$19</f>
        <v>655</v>
      </c>
      <c r="G40" s="187">
        <f t="shared" si="11"/>
        <v>1.1780575539568345</v>
      </c>
      <c r="H40" s="188">
        <f>[7]住宅_プレハブ!$F$15</f>
        <v>684</v>
      </c>
      <c r="I40" s="185">
        <f t="shared" ref="I40" si="13">+H40/H39</f>
        <v>1.0178571428571428</v>
      </c>
      <c r="J40" s="187">
        <f>+H40/'住宅着工戸数　年度次'!I39</f>
        <v>0.12587412587412589</v>
      </c>
      <c r="K40" s="188">
        <f>[7]住宅_ツーバイフォー!$D$15</f>
        <v>969</v>
      </c>
      <c r="L40" s="189">
        <f t="shared" ref="L40" si="14">+K40/K39</f>
        <v>1.1702898550724639</v>
      </c>
      <c r="M40" s="181"/>
      <c r="N40" s="180"/>
    </row>
    <row r="41" spans="2:14" s="179" customFormat="1" ht="24.75" customHeight="1" x14ac:dyDescent="0.2">
      <c r="B41" s="191" t="s">
        <v>113</v>
      </c>
      <c r="C41" s="190">
        <f>'[8]住宅_年度　構造別'!$Z$19+'[8]住宅_年度　構造別'!$AH$19+'[8]住宅_年度　構造別'!$AP$19</f>
        <v>394</v>
      </c>
      <c r="D41" s="185">
        <f>+C41/C40</f>
        <v>0.8794642857142857</v>
      </c>
      <c r="E41" s="185">
        <f t="shared" si="10"/>
        <v>0.41870350690754515</v>
      </c>
      <c r="F41" s="186">
        <f>'[8]住宅_年度　構造別'!$F$19</f>
        <v>547</v>
      </c>
      <c r="G41" s="187">
        <f t="shared" si="11"/>
        <v>0.83511450381679386</v>
      </c>
      <c r="H41" s="188">
        <f>[8]住宅_プレハブ!$N$15</f>
        <v>533</v>
      </c>
      <c r="I41" s="185">
        <f t="shared" ref="I41" si="15">+H41/H40</f>
        <v>0.7792397660818714</v>
      </c>
      <c r="J41" s="187">
        <f>+H41/'住宅着工戸数　年度次'!I40</f>
        <v>0.1042440837081948</v>
      </c>
      <c r="K41" s="188">
        <f>[8]住宅_ツーバイフォー!$D$15</f>
        <v>993</v>
      </c>
      <c r="L41" s="189">
        <f t="shared" ref="L41" si="16">+K41/K40</f>
        <v>1.0247678018575852</v>
      </c>
      <c r="M41" s="181"/>
      <c r="N41" s="180"/>
    </row>
    <row r="42" spans="2:14" s="179" customFormat="1" ht="24.75" customHeight="1" thickBot="1" x14ac:dyDescent="0.25">
      <c r="B42" s="191" t="s">
        <v>117</v>
      </c>
      <c r="C42" s="228">
        <f>('[9]住宅_年度　構造別'!$Z$19+'[9]住宅_年度　構造別'!$AH$19+'[9]住宅_年度　構造別'!$AP$19)+('[10]住宅_年度　構造別'!$Z$19+'[10]住宅_年度　構造別'!$AH$19+'[10]住宅_年度　構造別'!$AP$19)</f>
        <v>290</v>
      </c>
      <c r="D42" s="185">
        <f>+C42/C41</f>
        <v>0.73604060913705582</v>
      </c>
      <c r="E42" s="185">
        <f t="shared" ref="E42" si="17">+C42/(C42+F42)</f>
        <v>0.33720930232558138</v>
      </c>
      <c r="F42" s="186">
        <f>('[9]住宅_年度　構造別'!$F$19)+('[10]住宅_年度　構造別'!$F$19)</f>
        <v>570</v>
      </c>
      <c r="G42" s="187">
        <f t="shared" ref="G42" si="18">+F42/F41</f>
        <v>1.0420475319926874</v>
      </c>
      <c r="H42" s="188">
        <f>([9]住宅_プレハブ!$N$15)+([10]住宅_プレハブ!$N$15)</f>
        <v>435</v>
      </c>
      <c r="I42" s="185">
        <f t="shared" ref="I42" si="19">+H42/H41</f>
        <v>0.81613508442776739</v>
      </c>
      <c r="J42" s="187">
        <f>+H42/'住宅着工戸数　年度次'!I41</f>
        <v>8.8163761653830566E-2</v>
      </c>
      <c r="K42" s="188">
        <f>([9]住宅_ツーバイフォー!$D$15)+([10]住宅_ツーバイフォー!$D$15)</f>
        <v>1071</v>
      </c>
      <c r="L42" s="189">
        <f t="shared" ref="L42" si="20">+K42/K41</f>
        <v>1.0785498489425982</v>
      </c>
      <c r="M42" s="181"/>
      <c r="N42" s="180"/>
    </row>
    <row r="43" spans="2:14" ht="34.5" customHeight="1" x14ac:dyDescent="0.2">
      <c r="B43" s="258" t="s">
        <v>80</v>
      </c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4"/>
      <c r="N43" s="3"/>
    </row>
  </sheetData>
  <mergeCells count="8">
    <mergeCell ref="B43:L43"/>
    <mergeCell ref="B2:L2"/>
    <mergeCell ref="B4:B6"/>
    <mergeCell ref="C4:G4"/>
    <mergeCell ref="F5:G5"/>
    <mergeCell ref="C5:E5"/>
    <mergeCell ref="H4:J5"/>
    <mergeCell ref="K4:L5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J42"/>
  <sheetViews>
    <sheetView view="pageBreakPreview" zoomScale="90" zoomScaleNormal="85" zoomScaleSheetLayoutView="90" workbookViewId="0">
      <pane ySplit="6" topLeftCell="A38" activePane="bottomLeft" state="frozen"/>
      <selection activeCell="M58" sqref="M58"/>
      <selection pane="bottomLeft" activeCell="A42" sqref="A42"/>
    </sheetView>
  </sheetViews>
  <sheetFormatPr defaultRowHeight="13" x14ac:dyDescent="0.2"/>
  <cols>
    <col min="1" max="1" width="3.90625" customWidth="1"/>
    <col min="2" max="8" width="12.6328125" style="1" customWidth="1"/>
    <col min="9" max="10" width="12.6328125" customWidth="1"/>
  </cols>
  <sheetData>
    <row r="2" spans="2:10" ht="20.149999999999999" customHeight="1" x14ac:dyDescent="0.2">
      <c r="B2" s="229" t="s">
        <v>87</v>
      </c>
      <c r="C2" s="229"/>
      <c r="D2" s="229"/>
      <c r="E2" s="229"/>
      <c r="F2" s="229"/>
      <c r="G2" s="229"/>
      <c r="H2" s="229"/>
      <c r="I2" s="229"/>
      <c r="J2" s="229"/>
    </row>
    <row r="3" spans="2:10" ht="20.149999999999999" customHeight="1" thickBot="1" x14ac:dyDescent="0.25">
      <c r="I3" s="2"/>
      <c r="J3" s="2"/>
    </row>
    <row r="4" spans="2:10" ht="26.25" customHeight="1" x14ac:dyDescent="0.2">
      <c r="B4" s="280"/>
      <c r="C4" s="283" t="s">
        <v>50</v>
      </c>
      <c r="D4" s="263"/>
      <c r="E4" s="263"/>
      <c r="F4" s="284"/>
      <c r="G4" s="283" t="s">
        <v>51</v>
      </c>
      <c r="H4" s="284"/>
      <c r="I4" s="270" t="s">
        <v>49</v>
      </c>
      <c r="J4" s="276"/>
    </row>
    <row r="5" spans="2:10" ht="26.25" customHeight="1" x14ac:dyDescent="0.2">
      <c r="B5" s="281"/>
      <c r="C5" s="291" t="s">
        <v>84</v>
      </c>
      <c r="D5" s="28"/>
      <c r="E5" s="278" t="s">
        <v>85</v>
      </c>
      <c r="F5" s="30"/>
      <c r="G5" s="285" t="s">
        <v>84</v>
      </c>
      <c r="H5" s="287" t="s">
        <v>85</v>
      </c>
      <c r="I5" s="285" t="s">
        <v>84</v>
      </c>
      <c r="J5" s="289" t="s">
        <v>85</v>
      </c>
    </row>
    <row r="6" spans="2:10" ht="26.25" customHeight="1" thickBot="1" x14ac:dyDescent="0.25">
      <c r="B6" s="282"/>
      <c r="C6" s="292"/>
      <c r="D6" s="29" t="s">
        <v>86</v>
      </c>
      <c r="E6" s="279"/>
      <c r="F6" s="25" t="s">
        <v>86</v>
      </c>
      <c r="G6" s="286"/>
      <c r="H6" s="288"/>
      <c r="I6" s="286"/>
      <c r="J6" s="290"/>
    </row>
    <row r="7" spans="2:10" ht="24.75" customHeight="1" x14ac:dyDescent="0.2">
      <c r="B7" s="17" t="s">
        <v>29</v>
      </c>
      <c r="C7" s="31">
        <v>5155</v>
      </c>
      <c r="D7" s="32">
        <f>C7/I7</f>
        <v>0.43820129207752467</v>
      </c>
      <c r="E7" s="33">
        <v>617192</v>
      </c>
      <c r="F7" s="34">
        <f>E7/J7</f>
        <v>0.57821889035246332</v>
      </c>
      <c r="G7" s="35">
        <v>6609</v>
      </c>
      <c r="H7" s="36">
        <v>450210</v>
      </c>
      <c r="I7" s="31">
        <v>11764</v>
      </c>
      <c r="J7" s="37">
        <v>1067402</v>
      </c>
    </row>
    <row r="8" spans="2:10" ht="24.75" customHeight="1" x14ac:dyDescent="0.2">
      <c r="B8" s="21" t="s">
        <v>30</v>
      </c>
      <c r="C8" s="38">
        <v>5008</v>
      </c>
      <c r="D8" s="39">
        <f>C8/I8</f>
        <v>0.42957625664779553</v>
      </c>
      <c r="E8" s="40">
        <v>617562</v>
      </c>
      <c r="F8" s="41">
        <f>E8/J8</f>
        <v>0.56302410686446658</v>
      </c>
      <c r="G8" s="42">
        <v>6650</v>
      </c>
      <c r="H8" s="43">
        <v>479304</v>
      </c>
      <c r="I8" s="38">
        <v>11658</v>
      </c>
      <c r="J8" s="44">
        <v>1096866</v>
      </c>
    </row>
    <row r="9" spans="2:10" ht="24.75" customHeight="1" x14ac:dyDescent="0.2">
      <c r="B9" s="21" t="s">
        <v>31</v>
      </c>
      <c r="C9" s="45">
        <v>4489</v>
      </c>
      <c r="D9" s="39">
        <f t="shared" ref="D9:D34" si="0">C9/I9</f>
        <v>0.48529729729729731</v>
      </c>
      <c r="E9" s="46">
        <v>563218</v>
      </c>
      <c r="F9" s="41">
        <f t="shared" ref="F9:F34" si="1">E9/J9</f>
        <v>0.61173467725292985</v>
      </c>
      <c r="G9" s="47">
        <v>4761</v>
      </c>
      <c r="H9" s="48">
        <v>357472</v>
      </c>
      <c r="I9" s="45">
        <v>9250</v>
      </c>
      <c r="J9" s="49">
        <v>920690</v>
      </c>
    </row>
    <row r="10" spans="2:10" ht="24.75" customHeight="1" x14ac:dyDescent="0.2">
      <c r="B10" s="21" t="s">
        <v>32</v>
      </c>
      <c r="C10" s="50">
        <v>5186</v>
      </c>
      <c r="D10" s="39">
        <f t="shared" si="0"/>
        <v>0.489106856550033</v>
      </c>
      <c r="E10" s="51">
        <v>639147</v>
      </c>
      <c r="F10" s="41">
        <f t="shared" si="1"/>
        <v>0.62242978094342161</v>
      </c>
      <c r="G10" s="52">
        <v>5417</v>
      </c>
      <c r="H10" s="53">
        <v>387711</v>
      </c>
      <c r="I10" s="50">
        <v>10603</v>
      </c>
      <c r="J10" s="54">
        <v>1026858</v>
      </c>
    </row>
    <row r="11" spans="2:10" ht="24.75" customHeight="1" x14ac:dyDescent="0.2">
      <c r="B11" s="21" t="s">
        <v>33</v>
      </c>
      <c r="C11" s="55">
        <v>5611</v>
      </c>
      <c r="D11" s="39">
        <f t="shared" si="0"/>
        <v>0.45744333931191911</v>
      </c>
      <c r="E11" s="56">
        <v>689573</v>
      </c>
      <c r="F11" s="41">
        <f t="shared" si="1"/>
        <v>0.58078695671215896</v>
      </c>
      <c r="G11" s="57">
        <v>6655</v>
      </c>
      <c r="H11" s="58">
        <v>497735</v>
      </c>
      <c r="I11" s="55">
        <v>12266</v>
      </c>
      <c r="J11" s="59">
        <v>1187308</v>
      </c>
    </row>
    <row r="12" spans="2:10" ht="24.75" customHeight="1" x14ac:dyDescent="0.2">
      <c r="B12" s="21" t="s">
        <v>34</v>
      </c>
      <c r="C12" s="60">
        <v>6054</v>
      </c>
      <c r="D12" s="39">
        <f t="shared" si="0"/>
        <v>0.48408763793379178</v>
      </c>
      <c r="E12" s="61">
        <v>768822</v>
      </c>
      <c r="F12" s="41">
        <f t="shared" si="1"/>
        <v>0.60108078863795922</v>
      </c>
      <c r="G12" s="62">
        <v>6452</v>
      </c>
      <c r="H12" s="63">
        <v>510244</v>
      </c>
      <c r="I12" s="60">
        <v>12506</v>
      </c>
      <c r="J12" s="64">
        <v>1279066</v>
      </c>
    </row>
    <row r="13" spans="2:10" ht="24.75" customHeight="1" x14ac:dyDescent="0.2">
      <c r="B13" s="21" t="s">
        <v>35</v>
      </c>
      <c r="C13" s="65">
        <v>5486</v>
      </c>
      <c r="D13" s="39">
        <f t="shared" si="0"/>
        <v>0.5210866261398176</v>
      </c>
      <c r="E13" s="66">
        <v>670244</v>
      </c>
      <c r="F13" s="41">
        <f t="shared" si="1"/>
        <v>0.62462047151928812</v>
      </c>
      <c r="G13" s="67">
        <v>5042</v>
      </c>
      <c r="H13" s="68">
        <v>402798</v>
      </c>
      <c r="I13" s="65">
        <v>10528</v>
      </c>
      <c r="J13" s="69">
        <v>1073042</v>
      </c>
    </row>
    <row r="14" spans="2:10" ht="24.75" customHeight="1" x14ac:dyDescent="0.2">
      <c r="B14" s="21" t="s">
        <v>36</v>
      </c>
      <c r="C14" s="70">
        <v>6197</v>
      </c>
      <c r="D14" s="39">
        <f t="shared" si="0"/>
        <v>0.51896826061468893</v>
      </c>
      <c r="E14" s="71">
        <v>813354</v>
      </c>
      <c r="F14" s="41">
        <f t="shared" si="1"/>
        <v>0.6208600627154508</v>
      </c>
      <c r="G14" s="72">
        <v>5744</v>
      </c>
      <c r="H14" s="73">
        <v>496690</v>
      </c>
      <c r="I14" s="70">
        <v>11941</v>
      </c>
      <c r="J14" s="74">
        <v>1310044</v>
      </c>
    </row>
    <row r="15" spans="2:10" ht="24.75" customHeight="1" x14ac:dyDescent="0.2">
      <c r="B15" s="21" t="s">
        <v>37</v>
      </c>
      <c r="C15" s="75">
        <v>4360</v>
      </c>
      <c r="D15" s="39">
        <f t="shared" si="0"/>
        <v>0.4787000439174352</v>
      </c>
      <c r="E15" s="76">
        <v>555733</v>
      </c>
      <c r="F15" s="41">
        <f t="shared" si="1"/>
        <v>0.58709999123152679</v>
      </c>
      <c r="G15" s="77">
        <v>4748</v>
      </c>
      <c r="H15" s="78">
        <v>390840</v>
      </c>
      <c r="I15" s="75">
        <v>9108</v>
      </c>
      <c r="J15" s="79">
        <v>946573</v>
      </c>
    </row>
    <row r="16" spans="2:10" ht="24.75" customHeight="1" x14ac:dyDescent="0.2">
      <c r="B16" s="21" t="s">
        <v>38</v>
      </c>
      <c r="C16" s="75">
        <v>4215</v>
      </c>
      <c r="D16" s="39">
        <f t="shared" si="0"/>
        <v>0.47279865395401011</v>
      </c>
      <c r="E16" s="76">
        <v>524592</v>
      </c>
      <c r="F16" s="41">
        <f t="shared" si="1"/>
        <v>0.59039640219595702</v>
      </c>
      <c r="G16" s="77">
        <v>4700</v>
      </c>
      <c r="H16" s="78">
        <v>363950</v>
      </c>
      <c r="I16" s="75">
        <v>8915</v>
      </c>
      <c r="J16" s="79">
        <v>888542</v>
      </c>
    </row>
    <row r="17" spans="2:10" ht="24.75" customHeight="1" x14ac:dyDescent="0.2">
      <c r="B17" s="21" t="s">
        <v>39</v>
      </c>
      <c r="C17" s="75">
        <v>4739</v>
      </c>
      <c r="D17" s="39">
        <f t="shared" si="0"/>
        <v>0.48465943955819185</v>
      </c>
      <c r="E17" s="76">
        <v>612660</v>
      </c>
      <c r="F17" s="41">
        <f t="shared" si="1"/>
        <v>0.61997132179796344</v>
      </c>
      <c r="G17" s="77">
        <v>5039</v>
      </c>
      <c r="H17" s="78">
        <v>375547</v>
      </c>
      <c r="I17" s="75">
        <v>9778</v>
      </c>
      <c r="J17" s="79">
        <v>988207</v>
      </c>
    </row>
    <row r="18" spans="2:10" ht="24.75" customHeight="1" x14ac:dyDescent="0.2">
      <c r="B18" s="21" t="s">
        <v>40</v>
      </c>
      <c r="C18" s="75">
        <v>4105</v>
      </c>
      <c r="D18" s="39">
        <f t="shared" si="0"/>
        <v>0.43735350522054123</v>
      </c>
      <c r="E18" s="76">
        <v>527636</v>
      </c>
      <c r="F18" s="41">
        <f t="shared" si="1"/>
        <v>0.56162318889943841</v>
      </c>
      <c r="G18" s="77">
        <v>5281</v>
      </c>
      <c r="H18" s="78">
        <v>411848</v>
      </c>
      <c r="I18" s="75">
        <v>9386</v>
      </c>
      <c r="J18" s="79">
        <v>939484</v>
      </c>
    </row>
    <row r="19" spans="2:10" ht="24.75" customHeight="1" x14ac:dyDescent="0.2">
      <c r="B19" s="21" t="s">
        <v>41</v>
      </c>
      <c r="C19" s="75">
        <v>3725</v>
      </c>
      <c r="D19" s="39">
        <f t="shared" si="0"/>
        <v>0.45009666505558243</v>
      </c>
      <c r="E19" s="76">
        <v>469956</v>
      </c>
      <c r="F19" s="41">
        <f t="shared" si="1"/>
        <v>0.58167982582627931</v>
      </c>
      <c r="G19" s="77">
        <v>4551</v>
      </c>
      <c r="H19" s="78">
        <v>337973</v>
      </c>
      <c r="I19" s="75">
        <v>8276</v>
      </c>
      <c r="J19" s="79">
        <v>807929</v>
      </c>
    </row>
    <row r="20" spans="2:10" ht="24.75" customHeight="1" x14ac:dyDescent="0.2">
      <c r="B20" s="21" t="s">
        <v>42</v>
      </c>
      <c r="C20" s="75">
        <v>3458</v>
      </c>
      <c r="D20" s="39">
        <f t="shared" si="0"/>
        <v>0.44561855670103095</v>
      </c>
      <c r="E20" s="76">
        <v>436559</v>
      </c>
      <c r="F20" s="41">
        <f t="shared" si="1"/>
        <v>0.57782357386869754</v>
      </c>
      <c r="G20" s="77">
        <v>4302</v>
      </c>
      <c r="H20" s="78">
        <v>318964</v>
      </c>
      <c r="I20" s="75">
        <v>7760</v>
      </c>
      <c r="J20" s="79">
        <v>755523</v>
      </c>
    </row>
    <row r="21" spans="2:10" ht="24.75" customHeight="1" x14ac:dyDescent="0.2">
      <c r="B21" s="21" t="s">
        <v>43</v>
      </c>
      <c r="C21" s="75">
        <v>3361</v>
      </c>
      <c r="D21" s="39">
        <f t="shared" si="0"/>
        <v>0.45740337506804574</v>
      </c>
      <c r="E21" s="76">
        <v>416707</v>
      </c>
      <c r="F21" s="41">
        <f t="shared" si="1"/>
        <v>0.57854598162345583</v>
      </c>
      <c r="G21" s="77">
        <v>3987</v>
      </c>
      <c r="H21" s="78">
        <v>303559</v>
      </c>
      <c r="I21" s="75">
        <v>7348</v>
      </c>
      <c r="J21" s="79">
        <v>720266</v>
      </c>
    </row>
    <row r="22" spans="2:10" ht="24.75" customHeight="1" x14ac:dyDescent="0.2">
      <c r="B22" s="21" t="s">
        <v>44</v>
      </c>
      <c r="C22" s="75">
        <v>4472</v>
      </c>
      <c r="D22" s="39">
        <f t="shared" si="0"/>
        <v>0.53996619174112537</v>
      </c>
      <c r="E22" s="76">
        <v>512466</v>
      </c>
      <c r="F22" s="41">
        <f t="shared" si="1"/>
        <v>0.62163883359474226</v>
      </c>
      <c r="G22" s="77">
        <v>3810</v>
      </c>
      <c r="H22" s="78">
        <v>311913</v>
      </c>
      <c r="I22" s="75">
        <v>8282</v>
      </c>
      <c r="J22" s="79">
        <v>824379</v>
      </c>
    </row>
    <row r="23" spans="2:10" ht="24.75" customHeight="1" x14ac:dyDescent="0.2">
      <c r="B23" s="21" t="s">
        <v>45</v>
      </c>
      <c r="C23" s="75">
        <v>4322</v>
      </c>
      <c r="D23" s="39">
        <f t="shared" si="0"/>
        <v>0.55760547026190166</v>
      </c>
      <c r="E23" s="76">
        <v>495498</v>
      </c>
      <c r="F23" s="41">
        <f t="shared" si="1"/>
        <v>0.63450220508013588</v>
      </c>
      <c r="G23" s="77">
        <v>3429</v>
      </c>
      <c r="H23" s="78">
        <v>285426</v>
      </c>
      <c r="I23" s="75">
        <v>7751</v>
      </c>
      <c r="J23" s="79">
        <v>780924</v>
      </c>
    </row>
    <row r="24" spans="2:10" ht="24.75" customHeight="1" x14ac:dyDescent="0.2">
      <c r="B24" s="21" t="s">
        <v>46</v>
      </c>
      <c r="C24" s="75">
        <v>4188</v>
      </c>
      <c r="D24" s="39">
        <f t="shared" si="0"/>
        <v>0.54304979253112029</v>
      </c>
      <c r="E24" s="76">
        <v>490483</v>
      </c>
      <c r="F24" s="41">
        <f t="shared" si="1"/>
        <v>0.62919219441109164</v>
      </c>
      <c r="G24" s="77">
        <v>3524</v>
      </c>
      <c r="H24" s="78">
        <v>289061</v>
      </c>
      <c r="I24" s="75">
        <v>7712</v>
      </c>
      <c r="J24" s="79">
        <v>779544</v>
      </c>
    </row>
    <row r="25" spans="2:10" ht="24.75" customHeight="1" x14ac:dyDescent="0.2">
      <c r="B25" s="21" t="s">
        <v>48</v>
      </c>
      <c r="C25" s="75">
        <v>4448</v>
      </c>
      <c r="D25" s="39">
        <f t="shared" si="0"/>
        <v>0.66092124814264486</v>
      </c>
      <c r="E25" s="76">
        <v>460345</v>
      </c>
      <c r="F25" s="41">
        <f t="shared" si="1"/>
        <v>0.71502016864936058</v>
      </c>
      <c r="G25" s="77">
        <v>2282</v>
      </c>
      <c r="H25" s="78">
        <v>183476</v>
      </c>
      <c r="I25" s="75">
        <v>6730</v>
      </c>
      <c r="J25" s="79">
        <v>643821</v>
      </c>
    </row>
    <row r="26" spans="2:10" ht="24.75" customHeight="1" x14ac:dyDescent="0.2">
      <c r="B26" s="21" t="s">
        <v>65</v>
      </c>
      <c r="C26" s="75">
        <v>4423</v>
      </c>
      <c r="D26" s="39">
        <f t="shared" si="0"/>
        <v>0.59036305392418575</v>
      </c>
      <c r="E26" s="76">
        <v>458331</v>
      </c>
      <c r="F26" s="41">
        <f t="shared" si="1"/>
        <v>0.66342287416516854</v>
      </c>
      <c r="G26" s="77">
        <v>3069</v>
      </c>
      <c r="H26" s="78">
        <v>232527</v>
      </c>
      <c r="I26" s="75">
        <v>7492</v>
      </c>
      <c r="J26" s="79">
        <v>690858</v>
      </c>
    </row>
    <row r="27" spans="2:10" ht="24.75" customHeight="1" x14ac:dyDescent="0.2">
      <c r="B27" s="21" t="s">
        <v>66</v>
      </c>
      <c r="C27" s="75">
        <v>3843</v>
      </c>
      <c r="D27" s="39">
        <f t="shared" si="0"/>
        <v>0.67658450704225348</v>
      </c>
      <c r="E27" s="76">
        <v>401654</v>
      </c>
      <c r="F27" s="41">
        <f t="shared" si="1"/>
        <v>0.74706033337921229</v>
      </c>
      <c r="G27" s="77">
        <v>1837</v>
      </c>
      <c r="H27" s="78">
        <v>135992</v>
      </c>
      <c r="I27" s="75">
        <v>5680</v>
      </c>
      <c r="J27" s="79">
        <v>537646</v>
      </c>
    </row>
    <row r="28" spans="2:10" ht="24.75" customHeight="1" x14ac:dyDescent="0.2">
      <c r="B28" s="21" t="s">
        <v>67</v>
      </c>
      <c r="C28" s="75">
        <v>3741</v>
      </c>
      <c r="D28" s="39">
        <f t="shared" si="0"/>
        <v>0.68579285059578365</v>
      </c>
      <c r="E28" s="76">
        <v>409671</v>
      </c>
      <c r="F28" s="41">
        <f t="shared" si="1"/>
        <v>0.73872627866215623</v>
      </c>
      <c r="G28" s="77">
        <v>1714</v>
      </c>
      <c r="H28" s="78">
        <v>144893</v>
      </c>
      <c r="I28" s="75">
        <v>5455</v>
      </c>
      <c r="J28" s="79">
        <v>554564</v>
      </c>
    </row>
    <row r="29" spans="2:10" ht="24.75" customHeight="1" x14ac:dyDescent="0.2">
      <c r="B29" s="21" t="s">
        <v>68</v>
      </c>
      <c r="C29" s="75">
        <v>3891</v>
      </c>
      <c r="D29" s="39">
        <f t="shared" si="0"/>
        <v>0.71816168327796237</v>
      </c>
      <c r="E29" s="76">
        <v>415140</v>
      </c>
      <c r="F29" s="41">
        <f t="shared" si="1"/>
        <v>0.76478249736100856</v>
      </c>
      <c r="G29" s="77">
        <f t="shared" ref="G29:G39" si="2">+I29-C29</f>
        <v>1527</v>
      </c>
      <c r="H29" s="78">
        <f t="shared" ref="H29:H39" si="3">+J29-E29</f>
        <v>127681</v>
      </c>
      <c r="I29" s="75">
        <v>5418</v>
      </c>
      <c r="J29" s="79">
        <v>542821</v>
      </c>
    </row>
    <row r="30" spans="2:10" ht="24.75" customHeight="1" x14ac:dyDescent="0.2">
      <c r="B30" s="21" t="s">
        <v>69</v>
      </c>
      <c r="C30" s="75">
        <v>3882</v>
      </c>
      <c r="D30" s="39">
        <f t="shared" si="0"/>
        <v>0.71782544378698221</v>
      </c>
      <c r="E30" s="76">
        <v>414638</v>
      </c>
      <c r="F30" s="41">
        <f t="shared" si="1"/>
        <v>0.75146346148966792</v>
      </c>
      <c r="G30" s="77">
        <f t="shared" si="2"/>
        <v>1526</v>
      </c>
      <c r="H30" s="78">
        <f t="shared" si="3"/>
        <v>137136</v>
      </c>
      <c r="I30" s="75">
        <v>5408</v>
      </c>
      <c r="J30" s="79">
        <v>551774</v>
      </c>
    </row>
    <row r="31" spans="2:10" ht="24.75" customHeight="1" x14ac:dyDescent="0.2">
      <c r="B31" s="21" t="s">
        <v>70</v>
      </c>
      <c r="C31" s="75">
        <v>4673</v>
      </c>
      <c r="D31" s="39">
        <f t="shared" si="0"/>
        <v>0.67734454268734601</v>
      </c>
      <c r="E31" s="76">
        <v>513593</v>
      </c>
      <c r="F31" s="41">
        <f t="shared" si="1"/>
        <v>0.74918130113676973</v>
      </c>
      <c r="G31" s="77">
        <f t="shared" si="2"/>
        <v>2226</v>
      </c>
      <c r="H31" s="78">
        <f t="shared" si="3"/>
        <v>171946</v>
      </c>
      <c r="I31" s="75">
        <v>6899</v>
      </c>
      <c r="J31" s="79">
        <v>685539</v>
      </c>
    </row>
    <row r="32" spans="2:10" ht="24.75" customHeight="1" x14ac:dyDescent="0.2">
      <c r="B32" s="21" t="s">
        <v>71</v>
      </c>
      <c r="C32" s="75">
        <v>4264</v>
      </c>
      <c r="D32" s="39">
        <f t="shared" si="0"/>
        <v>0.70444407731703285</v>
      </c>
      <c r="E32" s="76">
        <v>425186</v>
      </c>
      <c r="F32" s="41">
        <f t="shared" si="1"/>
        <v>0.76503536515807713</v>
      </c>
      <c r="G32" s="77">
        <f t="shared" si="2"/>
        <v>1789</v>
      </c>
      <c r="H32" s="78">
        <f t="shared" si="3"/>
        <v>130587</v>
      </c>
      <c r="I32" s="75">
        <v>6053</v>
      </c>
      <c r="J32" s="79">
        <v>555773</v>
      </c>
    </row>
    <row r="33" spans="2:10" ht="24.75" customHeight="1" x14ac:dyDescent="0.2">
      <c r="B33" s="21" t="s">
        <v>72</v>
      </c>
      <c r="C33" s="75">
        <v>4700</v>
      </c>
      <c r="D33" s="39">
        <f t="shared" si="0"/>
        <v>0.71887427347812782</v>
      </c>
      <c r="E33" s="76">
        <v>451685</v>
      </c>
      <c r="F33" s="41">
        <f t="shared" si="1"/>
        <v>0.75880287605416119</v>
      </c>
      <c r="G33" s="77">
        <f t="shared" si="2"/>
        <v>1838</v>
      </c>
      <c r="H33" s="78">
        <f t="shared" si="3"/>
        <v>143575</v>
      </c>
      <c r="I33" s="75">
        <v>6538</v>
      </c>
      <c r="J33" s="79">
        <v>595260</v>
      </c>
    </row>
    <row r="34" spans="2:10" ht="24.75" customHeight="1" x14ac:dyDescent="0.2">
      <c r="B34" s="21" t="s">
        <v>73</v>
      </c>
      <c r="C34" s="75">
        <v>4717</v>
      </c>
      <c r="D34" s="39">
        <f t="shared" si="0"/>
        <v>0.69480041243187507</v>
      </c>
      <c r="E34" s="76">
        <v>457676</v>
      </c>
      <c r="F34" s="41">
        <f t="shared" si="1"/>
        <v>0.75398055725330426</v>
      </c>
      <c r="G34" s="77">
        <f t="shared" si="2"/>
        <v>2072</v>
      </c>
      <c r="H34" s="78">
        <f t="shared" si="3"/>
        <v>149337</v>
      </c>
      <c r="I34" s="75">
        <v>6789</v>
      </c>
      <c r="J34" s="79">
        <v>607013</v>
      </c>
    </row>
    <row r="35" spans="2:10" ht="24.75" customHeight="1" x14ac:dyDescent="0.2">
      <c r="B35" s="102" t="s">
        <v>74</v>
      </c>
      <c r="C35" s="111">
        <v>4728</v>
      </c>
      <c r="D35" s="112">
        <f t="shared" ref="D35:D40" si="4">C35/I35</f>
        <v>0.68067952778577601</v>
      </c>
      <c r="E35" s="113">
        <v>463593</v>
      </c>
      <c r="F35" s="114">
        <f t="shared" ref="F35" si="5">E35/J35</f>
        <v>0.74606523502375344</v>
      </c>
      <c r="G35" s="115">
        <v>2218</v>
      </c>
      <c r="H35" s="116">
        <f t="shared" ref="H35" si="6">+J35-E35</f>
        <v>157791</v>
      </c>
      <c r="I35" s="111">
        <v>6946</v>
      </c>
      <c r="J35" s="117">
        <v>621384</v>
      </c>
    </row>
    <row r="36" spans="2:10" ht="24.75" customHeight="1" x14ac:dyDescent="0.2">
      <c r="B36" s="125" t="s">
        <v>96</v>
      </c>
      <c r="C36" s="111">
        <v>4205</v>
      </c>
      <c r="D36" s="112">
        <f t="shared" si="4"/>
        <v>0.69240902354684675</v>
      </c>
      <c r="E36" s="113">
        <v>427750</v>
      </c>
      <c r="F36" s="114">
        <f t="shared" ref="F36" si="7">E36/J36</f>
        <v>0.7644740722206832</v>
      </c>
      <c r="G36" s="115">
        <v>1868</v>
      </c>
      <c r="H36" s="116">
        <f t="shared" ref="H36" si="8">+J36-E36</f>
        <v>131785</v>
      </c>
      <c r="I36" s="111">
        <v>6073</v>
      </c>
      <c r="J36" s="117">
        <v>559535</v>
      </c>
    </row>
    <row r="37" spans="2:10" ht="24.75" customHeight="1" x14ac:dyDescent="0.2">
      <c r="B37" s="125" t="s">
        <v>103</v>
      </c>
      <c r="C37" s="111">
        <v>3980</v>
      </c>
      <c r="D37" s="112">
        <f t="shared" si="4"/>
        <v>0.74448185559296676</v>
      </c>
      <c r="E37" s="113">
        <v>406186</v>
      </c>
      <c r="F37" s="114">
        <f t="shared" ref="F37" si="9">E37/J37</f>
        <v>0.79402059598558128</v>
      </c>
      <c r="G37" s="115">
        <v>1367</v>
      </c>
      <c r="H37" s="116">
        <f t="shared" ref="H37:H38" si="10">+J37-E37</f>
        <v>105370</v>
      </c>
      <c r="I37" s="111">
        <v>5346</v>
      </c>
      <c r="J37" s="117">
        <v>511556</v>
      </c>
    </row>
    <row r="38" spans="2:10" s="179" customFormat="1" ht="24.75" customHeight="1" x14ac:dyDescent="0.2">
      <c r="B38" s="192" t="s">
        <v>102</v>
      </c>
      <c r="C38" s="193">
        <v>3344</v>
      </c>
      <c r="D38" s="194">
        <f t="shared" si="4"/>
        <v>0.71331058020477811</v>
      </c>
      <c r="E38" s="195">
        <v>353664</v>
      </c>
      <c r="F38" s="196">
        <f>E38/J38</f>
        <v>0.77415626545952831</v>
      </c>
      <c r="G38" s="197">
        <v>1344</v>
      </c>
      <c r="H38" s="198">
        <f t="shared" si="10"/>
        <v>103174</v>
      </c>
      <c r="I38" s="193">
        <v>4688</v>
      </c>
      <c r="J38" s="199">
        <v>456838</v>
      </c>
    </row>
    <row r="39" spans="2:10" ht="24.75" customHeight="1" x14ac:dyDescent="0.2">
      <c r="B39" s="129" t="s">
        <v>108</v>
      </c>
      <c r="C39" s="209">
        <f>'[6]住宅_年度　構造別'!$L$15</f>
        <v>4027</v>
      </c>
      <c r="D39" s="210">
        <f t="shared" si="4"/>
        <v>0.7050070028011205</v>
      </c>
      <c r="E39" s="211">
        <f>'[6]住宅_年度　構造別'!$M$15</f>
        <v>413780</v>
      </c>
      <c r="F39" s="212">
        <f>E39/J39</f>
        <v>0.76009544820795805</v>
      </c>
      <c r="G39" s="213">
        <f t="shared" si="2"/>
        <v>1685</v>
      </c>
      <c r="H39" s="214">
        <f t="shared" si="3"/>
        <v>130599</v>
      </c>
      <c r="I39" s="209">
        <f>'[6]住宅_年度　構造別'!$D$15</f>
        <v>5712</v>
      </c>
      <c r="J39" s="215">
        <f>'[6]住宅_年度　構造別'!$E$15</f>
        <v>544379</v>
      </c>
    </row>
    <row r="40" spans="2:10" s="179" customFormat="1" ht="24.75" customHeight="1" x14ac:dyDescent="0.2">
      <c r="B40" s="129" t="s">
        <v>111</v>
      </c>
      <c r="C40" s="209">
        <f>'[7]住宅_年度　構造別'!$L$15</f>
        <v>3960</v>
      </c>
      <c r="D40" s="210">
        <f t="shared" si="4"/>
        <v>0.72874493927125505</v>
      </c>
      <c r="E40" s="211">
        <f>'[7]住宅_年度　構造別'!$M$15</f>
        <v>383491</v>
      </c>
      <c r="F40" s="212">
        <f>E40/J40</f>
        <v>0.78641913534929309</v>
      </c>
      <c r="G40" s="213">
        <f t="shared" ref="G40" si="11">+I40-C40</f>
        <v>1474</v>
      </c>
      <c r="H40" s="214">
        <f t="shared" ref="H40" si="12">+J40-E40</f>
        <v>104151</v>
      </c>
      <c r="I40" s="209">
        <f>'[7]住宅_年度　構造別'!$D$15</f>
        <v>5434</v>
      </c>
      <c r="J40" s="215">
        <f>'[7]住宅_年度　構造別'!$E$15</f>
        <v>487642</v>
      </c>
    </row>
    <row r="41" spans="2:10" s="179" customFormat="1" ht="24.75" customHeight="1" x14ac:dyDescent="0.2">
      <c r="B41" s="129" t="s">
        <v>113</v>
      </c>
      <c r="C41" s="209">
        <f>'[8]住宅_年度　構造別'!$L$15</f>
        <v>3738</v>
      </c>
      <c r="D41" s="210">
        <f>C41/I41</f>
        <v>0.73107764521807161</v>
      </c>
      <c r="E41" s="211">
        <f>'[8]住宅_年度　構造別'!$M$15</f>
        <v>349711</v>
      </c>
      <c r="F41" s="212">
        <f>E41/J41</f>
        <v>0.7887494530576894</v>
      </c>
      <c r="G41" s="213">
        <f t="shared" ref="G41" si="13">+I41-C41</f>
        <v>1375</v>
      </c>
      <c r="H41" s="214">
        <f t="shared" ref="H41" si="14">+J41-E41</f>
        <v>93663</v>
      </c>
      <c r="I41" s="209">
        <f>'[8]住宅_年度　構造別'!$D$15</f>
        <v>5113</v>
      </c>
      <c r="J41" s="215">
        <f>'[8]住宅_年度　構造別'!$E$15</f>
        <v>443374</v>
      </c>
    </row>
    <row r="42" spans="2:10" s="179" customFormat="1" ht="24.75" customHeight="1" thickBot="1" x14ac:dyDescent="0.25">
      <c r="B42" s="100" t="s">
        <v>117</v>
      </c>
      <c r="C42" s="209">
        <f>('[9]住宅_年度　構造別'!$L$15)+('[10]住宅_年度　構造別'!$L$15)</f>
        <v>3917</v>
      </c>
      <c r="D42" s="210">
        <f>C42/I42</f>
        <v>0.79387920551276858</v>
      </c>
      <c r="E42" s="211">
        <f>('[9]住宅_年度　構造別'!$M$15)+('[10]住宅_年度　構造別'!$M$15)</f>
        <v>360658</v>
      </c>
      <c r="F42" s="212">
        <f>E42/J42</f>
        <v>0.82943634536351574</v>
      </c>
      <c r="G42" s="213">
        <f>+I42-C42</f>
        <v>1017</v>
      </c>
      <c r="H42" s="214">
        <f t="shared" ref="H42" si="15">+J42-E42</f>
        <v>74165</v>
      </c>
      <c r="I42" s="209">
        <f>('[9]住宅_年度　構造別'!$D$15)+('[10]住宅_年度　構造別'!$D$15)</f>
        <v>4934</v>
      </c>
      <c r="J42" s="215">
        <f>('[9]住宅_年度　構造別'!$E$15)+('[10]住宅_年度　構造別'!$E$15)</f>
        <v>434823</v>
      </c>
    </row>
  </sheetData>
  <mergeCells count="11">
    <mergeCell ref="E5:E6"/>
    <mergeCell ref="B2:J2"/>
    <mergeCell ref="B4:B6"/>
    <mergeCell ref="G4:H4"/>
    <mergeCell ref="I4:J4"/>
    <mergeCell ref="C4:F4"/>
    <mergeCell ref="G5:G6"/>
    <mergeCell ref="H5:H6"/>
    <mergeCell ref="I5:I6"/>
    <mergeCell ref="J5:J6"/>
    <mergeCell ref="C5:C6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>
    <oddFooter xml:space="preserve">&amp;R
</oddFooter>
  </headerFooter>
  <rowBreaks count="1" manualBreakCount="1"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H41"/>
  <sheetViews>
    <sheetView view="pageBreakPreview" zoomScale="85" zoomScaleNormal="85" zoomScaleSheetLayoutView="85" workbookViewId="0">
      <pane ySplit="5" topLeftCell="A36" activePane="bottomLeft" state="frozen"/>
      <selection activeCell="M58" sqref="M58"/>
      <selection pane="bottomLeft" activeCell="A41" sqref="A41"/>
    </sheetView>
  </sheetViews>
  <sheetFormatPr defaultRowHeight="13" x14ac:dyDescent="0.2"/>
  <cols>
    <col min="1" max="1" width="3.90625" customWidth="1"/>
    <col min="2" max="2" width="12.6328125" style="1" customWidth="1"/>
    <col min="3" max="8" width="17.6328125" style="1" customWidth="1"/>
  </cols>
  <sheetData>
    <row r="2" spans="2:8" ht="20.149999999999999" customHeight="1" x14ac:dyDescent="0.2">
      <c r="B2" s="229" t="s">
        <v>88</v>
      </c>
      <c r="C2" s="229"/>
      <c r="D2" s="229"/>
      <c r="E2" s="229"/>
      <c r="F2" s="229"/>
      <c r="G2" s="229"/>
      <c r="H2" s="229"/>
    </row>
    <row r="3" spans="2:8" ht="20.149999999999999" customHeight="1" thickBot="1" x14ac:dyDescent="0.25"/>
    <row r="4" spans="2:8" ht="26.25" customHeight="1" x14ac:dyDescent="0.2">
      <c r="B4" s="296"/>
      <c r="C4" s="298" t="s">
        <v>0</v>
      </c>
      <c r="D4" s="299"/>
      <c r="E4" s="300"/>
      <c r="F4" s="293" t="s">
        <v>1</v>
      </c>
      <c r="G4" s="294"/>
      <c r="H4" s="295"/>
    </row>
    <row r="5" spans="2:8" ht="26.25" customHeight="1" thickBot="1" x14ac:dyDescent="0.25">
      <c r="B5" s="297"/>
      <c r="C5" s="26" t="s">
        <v>89</v>
      </c>
      <c r="D5" s="24" t="s">
        <v>85</v>
      </c>
      <c r="E5" s="25" t="s">
        <v>90</v>
      </c>
      <c r="F5" s="27" t="s">
        <v>89</v>
      </c>
      <c r="G5" s="86" t="s">
        <v>85</v>
      </c>
      <c r="H5" s="90" t="s">
        <v>90</v>
      </c>
    </row>
    <row r="6" spans="2:8" ht="24.75" customHeight="1" x14ac:dyDescent="0.2">
      <c r="B6" s="91" t="s">
        <v>11</v>
      </c>
      <c r="C6" s="80">
        <v>9582</v>
      </c>
      <c r="D6" s="81">
        <v>2207938</v>
      </c>
      <c r="E6" s="84">
        <v>26941521</v>
      </c>
      <c r="F6" s="80">
        <v>1117803</v>
      </c>
      <c r="G6" s="81">
        <v>269210058</v>
      </c>
      <c r="H6" s="92">
        <v>4057403868</v>
      </c>
    </row>
    <row r="7" spans="2:8" ht="24.75" customHeight="1" x14ac:dyDescent="0.2">
      <c r="B7" s="93" t="s">
        <v>12</v>
      </c>
      <c r="C7" s="82">
        <v>9600</v>
      </c>
      <c r="D7" s="83">
        <v>2489265</v>
      </c>
      <c r="E7" s="85">
        <v>35328638</v>
      </c>
      <c r="F7" s="82">
        <v>1090661</v>
      </c>
      <c r="G7" s="83">
        <v>283420981</v>
      </c>
      <c r="H7" s="94">
        <v>4929143602</v>
      </c>
    </row>
    <row r="8" spans="2:8" ht="24.75" customHeight="1" x14ac:dyDescent="0.2">
      <c r="B8" s="93" t="s">
        <v>13</v>
      </c>
      <c r="C8" s="82">
        <v>8762</v>
      </c>
      <c r="D8" s="83">
        <v>2063512</v>
      </c>
      <c r="E8" s="85">
        <v>29201420</v>
      </c>
      <c r="F8" s="82">
        <v>987769</v>
      </c>
      <c r="G8" s="83">
        <v>252259745</v>
      </c>
      <c r="H8" s="94">
        <v>4717955488</v>
      </c>
    </row>
    <row r="9" spans="2:8" ht="24.75" customHeight="1" x14ac:dyDescent="0.2">
      <c r="B9" s="93" t="s">
        <v>14</v>
      </c>
      <c r="C9" s="82">
        <v>9174</v>
      </c>
      <c r="D9" s="83">
        <v>2111580</v>
      </c>
      <c r="E9" s="85">
        <v>32609431</v>
      </c>
      <c r="F9" s="82">
        <v>1016349</v>
      </c>
      <c r="G9" s="83">
        <v>246601113</v>
      </c>
      <c r="H9" s="94">
        <v>4604528118</v>
      </c>
    </row>
    <row r="10" spans="2:8" ht="24.75" customHeight="1" x14ac:dyDescent="0.2">
      <c r="B10" s="93" t="s">
        <v>15</v>
      </c>
      <c r="C10" s="82">
        <v>9982</v>
      </c>
      <c r="D10" s="83">
        <v>2081326</v>
      </c>
      <c r="E10" s="85">
        <v>30209922</v>
      </c>
      <c r="F10" s="82">
        <v>1040837</v>
      </c>
      <c r="G10" s="83">
        <v>230654181</v>
      </c>
      <c r="H10" s="94">
        <v>4139146908</v>
      </c>
    </row>
    <row r="11" spans="2:8" ht="24.75" customHeight="1" x14ac:dyDescent="0.2">
      <c r="B11" s="93" t="s">
        <v>16</v>
      </c>
      <c r="C11" s="82">
        <v>10279</v>
      </c>
      <c r="D11" s="83">
        <v>2276706</v>
      </c>
      <c r="E11" s="85">
        <v>35873291</v>
      </c>
      <c r="F11" s="82">
        <v>1090830</v>
      </c>
      <c r="G11" s="83">
        <v>238065617</v>
      </c>
      <c r="H11" s="94">
        <v>4130972013</v>
      </c>
    </row>
    <row r="12" spans="2:8" ht="24.75" customHeight="1" x14ac:dyDescent="0.2">
      <c r="B12" s="93" t="s">
        <v>17</v>
      </c>
      <c r="C12" s="82">
        <v>9283</v>
      </c>
      <c r="D12" s="83">
        <v>2116066</v>
      </c>
      <c r="E12" s="85">
        <v>30756653</v>
      </c>
      <c r="F12" s="82">
        <v>1037455</v>
      </c>
      <c r="G12" s="83">
        <v>228145188</v>
      </c>
      <c r="H12" s="94">
        <v>3789191734</v>
      </c>
    </row>
    <row r="13" spans="2:8" ht="24.75" customHeight="1" x14ac:dyDescent="0.2">
      <c r="B13" s="93" t="s">
        <v>18</v>
      </c>
      <c r="C13" s="82">
        <v>10409</v>
      </c>
      <c r="D13" s="83">
        <v>2296452</v>
      </c>
      <c r="E13" s="85">
        <v>33571624</v>
      </c>
      <c r="F13" s="82">
        <v>1159093</v>
      </c>
      <c r="G13" s="83">
        <v>259792768</v>
      </c>
      <c r="H13" s="94">
        <v>4333982148</v>
      </c>
    </row>
    <row r="14" spans="2:8" ht="24.75" customHeight="1" x14ac:dyDescent="0.2">
      <c r="B14" s="93" t="s">
        <v>19</v>
      </c>
      <c r="C14" s="82">
        <v>8453</v>
      </c>
      <c r="D14" s="83">
        <v>2369492</v>
      </c>
      <c r="E14" s="85">
        <v>34446067</v>
      </c>
      <c r="F14" s="82">
        <v>951554</v>
      </c>
      <c r="G14" s="83">
        <v>227966262</v>
      </c>
      <c r="H14" s="94">
        <v>3792493134</v>
      </c>
    </row>
    <row r="15" spans="2:8" ht="24.75" customHeight="1" x14ac:dyDescent="0.2">
      <c r="B15" s="93" t="s">
        <v>20</v>
      </c>
      <c r="C15" s="82">
        <v>7171</v>
      </c>
      <c r="D15" s="83">
        <v>1693176</v>
      </c>
      <c r="E15" s="85">
        <v>27025867</v>
      </c>
      <c r="F15" s="82">
        <v>841177</v>
      </c>
      <c r="G15" s="83">
        <v>195996590</v>
      </c>
      <c r="H15" s="94">
        <v>3243449073</v>
      </c>
    </row>
    <row r="16" spans="2:8" ht="24.75" customHeight="1" x14ac:dyDescent="0.2">
      <c r="B16" s="93" t="s">
        <v>21</v>
      </c>
      <c r="C16" s="82">
        <v>7616</v>
      </c>
      <c r="D16" s="83">
        <v>1726579</v>
      </c>
      <c r="E16" s="85">
        <v>25843644</v>
      </c>
      <c r="F16" s="82">
        <v>860126</v>
      </c>
      <c r="G16" s="83">
        <v>194277657</v>
      </c>
      <c r="H16" s="94">
        <v>3204912961</v>
      </c>
    </row>
    <row r="17" spans="2:8" ht="24.75" customHeight="1" x14ac:dyDescent="0.2">
      <c r="B17" s="93" t="s">
        <v>22</v>
      </c>
      <c r="C17" s="82">
        <v>7314</v>
      </c>
      <c r="D17" s="83">
        <v>1606944</v>
      </c>
      <c r="E17" s="85">
        <v>22929690</v>
      </c>
      <c r="F17" s="82">
        <v>846830</v>
      </c>
      <c r="G17" s="83">
        <v>200258659</v>
      </c>
      <c r="H17" s="94">
        <v>3156105006</v>
      </c>
    </row>
    <row r="18" spans="2:8" ht="24.75" customHeight="1" x14ac:dyDescent="0.2">
      <c r="B18" s="93" t="s">
        <v>23</v>
      </c>
      <c r="C18" s="82">
        <v>6582</v>
      </c>
      <c r="D18" s="83">
        <v>1469287</v>
      </c>
      <c r="E18" s="85">
        <v>26684840</v>
      </c>
      <c r="F18" s="82">
        <v>769121</v>
      </c>
      <c r="G18" s="83">
        <v>181093193</v>
      </c>
      <c r="H18" s="94">
        <v>2827128132</v>
      </c>
    </row>
    <row r="19" spans="2:8" ht="24.75" customHeight="1" x14ac:dyDescent="0.2">
      <c r="B19" s="93" t="s">
        <v>24</v>
      </c>
      <c r="C19" s="82">
        <v>6005</v>
      </c>
      <c r="D19" s="83">
        <v>1347025</v>
      </c>
      <c r="E19" s="85">
        <v>19563964</v>
      </c>
      <c r="F19" s="82">
        <v>732256</v>
      </c>
      <c r="G19" s="83">
        <v>172344269</v>
      </c>
      <c r="H19" s="94">
        <v>2678125701</v>
      </c>
    </row>
    <row r="20" spans="2:8" ht="24.75" customHeight="1" x14ac:dyDescent="0.2">
      <c r="B20" s="93" t="s">
        <v>25</v>
      </c>
      <c r="C20" s="82">
        <v>5760</v>
      </c>
      <c r="D20" s="83">
        <v>1299380</v>
      </c>
      <c r="E20" s="85">
        <v>18215453</v>
      </c>
      <c r="F20" s="82">
        <v>736508</v>
      </c>
      <c r="G20" s="83">
        <v>173096346</v>
      </c>
      <c r="H20" s="94">
        <v>2645472406</v>
      </c>
    </row>
    <row r="21" spans="2:8" ht="24.75" customHeight="1" x14ac:dyDescent="0.2">
      <c r="B21" s="93" t="s">
        <v>26</v>
      </c>
      <c r="C21" s="82">
        <v>6242</v>
      </c>
      <c r="D21" s="83">
        <v>1525480</v>
      </c>
      <c r="E21" s="85">
        <v>20961876</v>
      </c>
      <c r="F21" s="82">
        <v>747013</v>
      </c>
      <c r="G21" s="83">
        <v>181504756</v>
      </c>
      <c r="H21" s="94">
        <v>2734047017</v>
      </c>
    </row>
    <row r="22" spans="2:8" ht="24.75" customHeight="1" x14ac:dyDescent="0.2">
      <c r="B22" s="93" t="s">
        <v>27</v>
      </c>
      <c r="C22" s="82">
        <v>6301</v>
      </c>
      <c r="D22" s="83">
        <v>1412747</v>
      </c>
      <c r="E22" s="85">
        <v>19342387</v>
      </c>
      <c r="F22" s="82">
        <v>725614</v>
      </c>
      <c r="G22" s="83">
        <v>186058118</v>
      </c>
      <c r="H22" s="94">
        <v>2802685023</v>
      </c>
    </row>
    <row r="23" spans="2:8" ht="24.75" customHeight="1" x14ac:dyDescent="0.2">
      <c r="B23" s="93" t="s">
        <v>28</v>
      </c>
      <c r="C23" s="82">
        <v>6071</v>
      </c>
      <c r="D23" s="83">
        <v>1575681</v>
      </c>
      <c r="E23" s="85">
        <v>20227502</v>
      </c>
      <c r="F23" s="82">
        <v>731681</v>
      </c>
      <c r="G23" s="83">
        <v>188874535</v>
      </c>
      <c r="H23" s="94">
        <v>2884258483</v>
      </c>
    </row>
    <row r="24" spans="2:8" ht="24.75" customHeight="1" x14ac:dyDescent="0.2">
      <c r="B24" s="93" t="s">
        <v>47</v>
      </c>
      <c r="C24" s="82">
        <v>5352</v>
      </c>
      <c r="D24" s="83">
        <v>1350596</v>
      </c>
      <c r="E24" s="85">
        <v>17959385</v>
      </c>
      <c r="F24" s="82">
        <v>637377</v>
      </c>
      <c r="G24" s="83">
        <v>160990717</v>
      </c>
      <c r="H24" s="94">
        <v>2489426901</v>
      </c>
    </row>
    <row r="25" spans="2:8" ht="24.75" customHeight="1" x14ac:dyDescent="0.2">
      <c r="B25" s="93" t="s">
        <v>55</v>
      </c>
      <c r="C25" s="82">
        <v>5382</v>
      </c>
      <c r="D25" s="83">
        <v>1223353</v>
      </c>
      <c r="E25" s="85">
        <v>18450065</v>
      </c>
      <c r="F25" s="82">
        <v>629255</v>
      </c>
      <c r="G25" s="83">
        <v>157410982</v>
      </c>
      <c r="H25" s="94">
        <v>2680816104</v>
      </c>
    </row>
    <row r="26" spans="2:8" ht="24.75" customHeight="1" x14ac:dyDescent="0.2">
      <c r="B26" s="93" t="s">
        <v>56</v>
      </c>
      <c r="C26" s="82">
        <v>4583</v>
      </c>
      <c r="D26" s="83">
        <v>932873</v>
      </c>
      <c r="E26" s="85">
        <v>14386383</v>
      </c>
      <c r="F26" s="82">
        <v>533509</v>
      </c>
      <c r="G26" s="83">
        <v>115485828</v>
      </c>
      <c r="H26" s="94">
        <v>2040661336</v>
      </c>
    </row>
    <row r="27" spans="2:8" ht="24.75" customHeight="1" x14ac:dyDescent="0.2">
      <c r="B27" s="93" t="s">
        <v>57</v>
      </c>
      <c r="C27" s="82">
        <v>4859</v>
      </c>
      <c r="D27" s="83">
        <v>1016550</v>
      </c>
      <c r="E27" s="85">
        <v>15516128</v>
      </c>
      <c r="F27" s="82">
        <v>575693</v>
      </c>
      <c r="G27" s="83">
        <v>121455109</v>
      </c>
      <c r="H27" s="94">
        <v>2069126945</v>
      </c>
    </row>
    <row r="28" spans="2:8" ht="24.75" customHeight="1" x14ac:dyDescent="0.2">
      <c r="B28" s="93" t="s">
        <v>58</v>
      </c>
      <c r="C28" s="82">
        <v>4946</v>
      </c>
      <c r="D28" s="83">
        <v>1118985</v>
      </c>
      <c r="E28" s="85">
        <v>17797144</v>
      </c>
      <c r="F28" s="82">
        <v>584300</v>
      </c>
      <c r="G28" s="83">
        <v>126508570</v>
      </c>
      <c r="H28" s="94">
        <v>2130298249</v>
      </c>
    </row>
    <row r="29" spans="2:8" ht="24.75" customHeight="1" x14ac:dyDescent="0.2">
      <c r="B29" s="93" t="s">
        <v>59</v>
      </c>
      <c r="C29" s="82">
        <v>4693</v>
      </c>
      <c r="D29" s="83">
        <v>964347</v>
      </c>
      <c r="E29" s="85">
        <v>17835109</v>
      </c>
      <c r="F29" s="82">
        <v>608770</v>
      </c>
      <c r="G29" s="83">
        <v>132608530</v>
      </c>
      <c r="H29" s="94">
        <v>2202603101</v>
      </c>
    </row>
    <row r="30" spans="2:8" ht="24.75" customHeight="1" x14ac:dyDescent="0.2">
      <c r="B30" s="93" t="s">
        <v>60</v>
      </c>
      <c r="C30" s="82">
        <v>6117</v>
      </c>
      <c r="D30" s="83">
        <v>1304621</v>
      </c>
      <c r="E30" s="85">
        <v>20503582</v>
      </c>
      <c r="F30" s="82">
        <v>676332</v>
      </c>
      <c r="G30" s="83">
        <v>147672808</v>
      </c>
      <c r="H30" s="94">
        <v>2543574124</v>
      </c>
    </row>
    <row r="31" spans="2:8" ht="24.75" customHeight="1" x14ac:dyDescent="0.2">
      <c r="B31" s="93" t="s">
        <v>61</v>
      </c>
      <c r="C31" s="82">
        <v>4972</v>
      </c>
      <c r="D31" s="83">
        <v>1123736</v>
      </c>
      <c r="E31" s="85">
        <v>19195724</v>
      </c>
      <c r="F31" s="82">
        <v>592573</v>
      </c>
      <c r="G31" s="83">
        <v>134021335</v>
      </c>
      <c r="H31" s="94">
        <v>2460598293</v>
      </c>
    </row>
    <row r="32" spans="2:8" ht="24.75" customHeight="1" x14ac:dyDescent="0.2">
      <c r="B32" s="93" t="s">
        <v>62</v>
      </c>
      <c r="C32" s="82">
        <v>4896</v>
      </c>
      <c r="D32" s="83">
        <v>1007779</v>
      </c>
      <c r="E32" s="85">
        <v>16937245</v>
      </c>
      <c r="F32" s="82">
        <v>587154</v>
      </c>
      <c r="G32" s="83">
        <v>129623858</v>
      </c>
      <c r="H32" s="94">
        <v>2513920080</v>
      </c>
    </row>
    <row r="33" spans="2:8" ht="24.75" customHeight="1" x14ac:dyDescent="0.2">
      <c r="B33" s="93" t="s">
        <v>63</v>
      </c>
      <c r="C33" s="82">
        <v>5084</v>
      </c>
      <c r="D33" s="83">
        <v>1079268</v>
      </c>
      <c r="E33" s="85">
        <v>18862372</v>
      </c>
      <c r="F33" s="82">
        <v>609535</v>
      </c>
      <c r="G33" s="83">
        <v>132962092</v>
      </c>
      <c r="H33" s="94">
        <v>2631501828</v>
      </c>
    </row>
    <row r="34" spans="2:8" ht="24.75" customHeight="1" x14ac:dyDescent="0.2">
      <c r="B34" s="118" t="s">
        <v>64</v>
      </c>
      <c r="C34" s="119">
        <v>5352</v>
      </c>
      <c r="D34" s="120">
        <v>1119097</v>
      </c>
      <c r="E34" s="121">
        <v>19720179</v>
      </c>
      <c r="F34" s="119">
        <v>604503</v>
      </c>
      <c r="G34" s="120">
        <v>134678953</v>
      </c>
      <c r="H34" s="122">
        <v>2769813169</v>
      </c>
    </row>
    <row r="35" spans="2:8" ht="24.75" customHeight="1" x14ac:dyDescent="0.2">
      <c r="B35" s="126" t="s">
        <v>94</v>
      </c>
      <c r="C35" s="119">
        <v>5014</v>
      </c>
      <c r="D35" s="120">
        <v>967800</v>
      </c>
      <c r="E35" s="121">
        <v>19208125</v>
      </c>
      <c r="F35" s="119">
        <v>598154</v>
      </c>
      <c r="G35" s="120">
        <v>131149252</v>
      </c>
      <c r="H35" s="122">
        <v>2671768092</v>
      </c>
    </row>
    <row r="36" spans="2:8" ht="24.75" customHeight="1" x14ac:dyDescent="0.2">
      <c r="B36" s="126" t="s">
        <v>104</v>
      </c>
      <c r="C36" s="119">
        <v>5093</v>
      </c>
      <c r="D36" s="120">
        <v>933499</v>
      </c>
      <c r="E36" s="121">
        <v>17367735</v>
      </c>
      <c r="F36" s="119">
        <v>599353</v>
      </c>
      <c r="G36" s="120">
        <v>127555033</v>
      </c>
      <c r="H36" s="122">
        <v>2728088441</v>
      </c>
    </row>
    <row r="37" spans="2:8" s="179" customFormat="1" ht="24.75" customHeight="1" x14ac:dyDescent="0.2">
      <c r="B37" s="200" t="s">
        <v>98</v>
      </c>
      <c r="C37" s="201">
        <v>4378</v>
      </c>
      <c r="D37" s="202">
        <v>856470</v>
      </c>
      <c r="E37" s="203">
        <v>16621817</v>
      </c>
      <c r="F37" s="201">
        <v>534747</v>
      </c>
      <c r="G37" s="202">
        <v>113743649</v>
      </c>
      <c r="H37" s="204">
        <v>2430658238</v>
      </c>
    </row>
    <row r="38" spans="2:8" ht="24.75" customHeight="1" x14ac:dyDescent="0.2">
      <c r="B38" s="216" t="s">
        <v>105</v>
      </c>
      <c r="C38" s="217">
        <f>[6]建築物_年次!$D$45</f>
        <v>4901</v>
      </c>
      <c r="D38" s="218">
        <f>[6]建築物_年次!$E$45</f>
        <v>885790</v>
      </c>
      <c r="E38" s="219">
        <f>[6]建築物_年次!$F$45</f>
        <v>17241330</v>
      </c>
      <c r="F38" s="217">
        <f>[6]建築物_年次!$D$8</f>
        <v>572712</v>
      </c>
      <c r="G38" s="218">
        <f>[6]建築物_年次!$E$8</f>
        <v>122238890</v>
      </c>
      <c r="H38" s="220">
        <f>[6]建築物_年次!$F$8</f>
        <v>2626070728</v>
      </c>
    </row>
    <row r="39" spans="2:8" s="179" customFormat="1" ht="24.75" customHeight="1" x14ac:dyDescent="0.2">
      <c r="B39" s="216" t="s">
        <v>109</v>
      </c>
      <c r="C39" s="217">
        <f>[7]建築物_年次!$D$45</f>
        <v>4832</v>
      </c>
      <c r="D39" s="218">
        <f>[7]建築物_年次!$E$45</f>
        <v>1018039</v>
      </c>
      <c r="E39" s="219">
        <f>[7]建築物_年次!$F$45</f>
        <v>21820381</v>
      </c>
      <c r="F39" s="217">
        <f>[7]建築物_年次!$D$8</f>
        <v>546616</v>
      </c>
      <c r="G39" s="218">
        <f>[7]建築物_年次!$E$8</f>
        <v>119466373</v>
      </c>
      <c r="H39" s="220">
        <f>[7]建築物_年次!$F$8</f>
        <v>2674681743</v>
      </c>
    </row>
    <row r="40" spans="2:8" s="179" customFormat="1" ht="24.75" customHeight="1" x14ac:dyDescent="0.2">
      <c r="B40" s="223" t="s">
        <v>114</v>
      </c>
      <c r="C40" s="224">
        <f>[8]建築物_年次!$D$45</f>
        <v>4196</v>
      </c>
      <c r="D40" s="225">
        <f>[8]建築物_年次!$E$45</f>
        <v>802037</v>
      </c>
      <c r="E40" s="226">
        <f>[8]建築物_年次!$F$45</f>
        <v>19090909</v>
      </c>
      <c r="F40" s="224">
        <f>[8]建築物_年次!$D$8</f>
        <v>502687</v>
      </c>
      <c r="G40" s="225">
        <f>[8]建築物_年次!$E$8</f>
        <v>111213656</v>
      </c>
      <c r="H40" s="227">
        <f>[8]建築物_年次!$F$8</f>
        <v>2856520110</v>
      </c>
    </row>
    <row r="41" spans="2:8" s="179" customFormat="1" ht="24.75" customHeight="1" thickBot="1" x14ac:dyDescent="0.25">
      <c r="B41" s="101" t="s">
        <v>115</v>
      </c>
      <c r="C41" s="224">
        <f>[11]建築物_年次!$D$45</f>
        <v>4105</v>
      </c>
      <c r="D41" s="225">
        <f>[11]建築物_年次!$E$45</f>
        <v>749672</v>
      </c>
      <c r="E41" s="226">
        <f>[11]建築物_年次!$F$45</f>
        <v>20551647</v>
      </c>
      <c r="F41" s="224">
        <f>[11]建築物_年次!$D$8</f>
        <v>477854</v>
      </c>
      <c r="G41" s="225">
        <f>[11]建築物_年次!$E$8</f>
        <v>102763896</v>
      </c>
      <c r="H41" s="227">
        <f>[11]建築物_年次!$F$8</f>
        <v>2925037818</v>
      </c>
    </row>
  </sheetData>
  <mergeCells count="4">
    <mergeCell ref="F4:H4"/>
    <mergeCell ref="B2:H2"/>
    <mergeCell ref="B4:B5"/>
    <mergeCell ref="C4:E4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>
    <oddFooter xml:space="preserve">&amp;R
</oddFooter>
  </headerFooter>
  <rowBreaks count="1" manualBreakCount="1">
    <brk id="4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B2:H41"/>
  <sheetViews>
    <sheetView view="pageBreakPreview" zoomScale="70" zoomScaleNormal="85" zoomScaleSheetLayoutView="70" workbookViewId="0">
      <pane ySplit="5" topLeftCell="A33" activePane="bottomLeft" state="frozen"/>
      <selection activeCell="M58" sqref="M58"/>
      <selection pane="bottomLeft" activeCell="A41" sqref="A41"/>
    </sheetView>
  </sheetViews>
  <sheetFormatPr defaultRowHeight="13" x14ac:dyDescent="0.2"/>
  <cols>
    <col min="1" max="1" width="3.90625" customWidth="1"/>
    <col min="2" max="2" width="12.6328125" style="1" customWidth="1"/>
    <col min="3" max="8" width="17.6328125" style="1" customWidth="1"/>
  </cols>
  <sheetData>
    <row r="2" spans="2:8" ht="20.149999999999999" customHeight="1" x14ac:dyDescent="0.2">
      <c r="B2" s="229" t="s">
        <v>91</v>
      </c>
      <c r="C2" s="229"/>
      <c r="D2" s="229"/>
      <c r="E2" s="229"/>
      <c r="F2" s="229"/>
      <c r="G2" s="229"/>
      <c r="H2" s="229"/>
    </row>
    <row r="3" spans="2:8" ht="20.149999999999999" customHeight="1" thickBot="1" x14ac:dyDescent="0.25"/>
    <row r="4" spans="2:8" ht="26.25" customHeight="1" x14ac:dyDescent="0.2">
      <c r="B4" s="233"/>
      <c r="C4" s="283" t="s">
        <v>0</v>
      </c>
      <c r="D4" s="263"/>
      <c r="E4" s="264"/>
      <c r="F4" s="270" t="s">
        <v>1</v>
      </c>
      <c r="G4" s="271"/>
      <c r="H4" s="301"/>
    </row>
    <row r="5" spans="2:8" ht="26.25" customHeight="1" thickBot="1" x14ac:dyDescent="0.25">
      <c r="B5" s="234"/>
      <c r="C5" s="26" t="s">
        <v>89</v>
      </c>
      <c r="D5" s="24" t="s">
        <v>85</v>
      </c>
      <c r="E5" s="25" t="s">
        <v>90</v>
      </c>
      <c r="F5" s="27" t="s">
        <v>89</v>
      </c>
      <c r="G5" s="86" t="s">
        <v>85</v>
      </c>
      <c r="H5" s="95" t="s">
        <v>90</v>
      </c>
    </row>
    <row r="6" spans="2:8" ht="24.75" customHeight="1" x14ac:dyDescent="0.2">
      <c r="B6" s="96" t="s">
        <v>29</v>
      </c>
      <c r="C6" s="80">
        <v>9766</v>
      </c>
      <c r="D6" s="81">
        <v>2344804</v>
      </c>
      <c r="E6" s="84">
        <v>30306461</v>
      </c>
      <c r="F6" s="80">
        <v>1109549</v>
      </c>
      <c r="G6" s="81">
        <v>272880000</v>
      </c>
      <c r="H6" s="97">
        <v>4251103160</v>
      </c>
    </row>
    <row r="7" spans="2:8" ht="24.75" customHeight="1" x14ac:dyDescent="0.2">
      <c r="B7" s="98" t="s">
        <v>30</v>
      </c>
      <c r="C7" s="82">
        <v>9450</v>
      </c>
      <c r="D7" s="83">
        <v>2439618</v>
      </c>
      <c r="E7" s="85">
        <v>34255798</v>
      </c>
      <c r="F7" s="82">
        <v>1070519</v>
      </c>
      <c r="G7" s="83">
        <v>279116061</v>
      </c>
      <c r="H7" s="99">
        <v>4982672372</v>
      </c>
    </row>
    <row r="8" spans="2:8" ht="24.75" customHeight="1" x14ac:dyDescent="0.2">
      <c r="B8" s="98" t="s">
        <v>31</v>
      </c>
      <c r="C8" s="82">
        <v>8764</v>
      </c>
      <c r="D8" s="83">
        <v>2086977</v>
      </c>
      <c r="E8" s="85">
        <v>31009080</v>
      </c>
      <c r="F8" s="82">
        <v>992555</v>
      </c>
      <c r="G8" s="83">
        <v>252001294</v>
      </c>
      <c r="H8" s="99">
        <v>4725210390</v>
      </c>
    </row>
    <row r="9" spans="2:8" ht="24.75" customHeight="1" x14ac:dyDescent="0.2">
      <c r="B9" s="98" t="s">
        <v>32</v>
      </c>
      <c r="C9" s="82">
        <v>9323</v>
      </c>
      <c r="D9" s="83">
        <v>2038302</v>
      </c>
      <c r="E9" s="85">
        <v>30437975</v>
      </c>
      <c r="F9" s="82">
        <v>1012236</v>
      </c>
      <c r="G9" s="83">
        <v>240139691</v>
      </c>
      <c r="H9" s="99">
        <v>4439228573</v>
      </c>
    </row>
    <row r="10" spans="2:8" ht="24.75" customHeight="1" x14ac:dyDescent="0.2">
      <c r="B10" s="98" t="s">
        <v>33</v>
      </c>
      <c r="C10" s="82">
        <v>9986</v>
      </c>
      <c r="D10" s="83">
        <v>2055657</v>
      </c>
      <c r="E10" s="85">
        <v>30309465</v>
      </c>
      <c r="F10" s="82">
        <v>1048236</v>
      </c>
      <c r="G10" s="83">
        <v>230847987</v>
      </c>
      <c r="H10" s="99">
        <v>4115757111</v>
      </c>
    </row>
    <row r="11" spans="2:8" ht="24.75" customHeight="1" x14ac:dyDescent="0.2">
      <c r="B11" s="98" t="s">
        <v>34</v>
      </c>
      <c r="C11" s="82">
        <v>10392</v>
      </c>
      <c r="D11" s="83">
        <v>2363541</v>
      </c>
      <c r="E11" s="85">
        <v>36237276</v>
      </c>
      <c r="F11" s="82">
        <v>1094541</v>
      </c>
      <c r="G11" s="83">
        <v>238586568</v>
      </c>
      <c r="H11" s="99">
        <v>4076706786</v>
      </c>
    </row>
    <row r="12" spans="2:8" ht="24.75" customHeight="1" x14ac:dyDescent="0.2">
      <c r="B12" s="98" t="s">
        <v>35</v>
      </c>
      <c r="C12" s="82">
        <v>9196</v>
      </c>
      <c r="D12" s="83">
        <v>2064314</v>
      </c>
      <c r="E12" s="85">
        <v>30493859</v>
      </c>
      <c r="F12" s="82">
        <v>1051039</v>
      </c>
      <c r="G12" s="83">
        <v>232392396</v>
      </c>
      <c r="H12" s="99">
        <v>3875293906</v>
      </c>
    </row>
    <row r="13" spans="2:8" ht="24.75" customHeight="1" x14ac:dyDescent="0.2">
      <c r="B13" s="98" t="s">
        <v>36</v>
      </c>
      <c r="C13" s="82">
        <v>10500</v>
      </c>
      <c r="D13" s="83">
        <v>2449388</v>
      </c>
      <c r="E13" s="85">
        <v>34755354</v>
      </c>
      <c r="F13" s="82">
        <v>1149203</v>
      </c>
      <c r="G13" s="83">
        <v>258360955</v>
      </c>
      <c r="H13" s="99">
        <v>4304573602</v>
      </c>
    </row>
    <row r="14" spans="2:8" ht="24.75" customHeight="1" x14ac:dyDescent="0.2">
      <c r="B14" s="98" t="s">
        <v>37</v>
      </c>
      <c r="C14" s="82">
        <v>7882</v>
      </c>
      <c r="D14" s="83">
        <v>2146801</v>
      </c>
      <c r="E14" s="85">
        <v>32763556</v>
      </c>
      <c r="F14" s="82">
        <v>912098</v>
      </c>
      <c r="G14" s="83">
        <v>220580038</v>
      </c>
      <c r="H14" s="99">
        <v>3644475511</v>
      </c>
    </row>
    <row r="15" spans="2:8" ht="24.75" customHeight="1" x14ac:dyDescent="0.2">
      <c r="B15" s="98" t="s">
        <v>38</v>
      </c>
      <c r="C15" s="82">
        <v>7111</v>
      </c>
      <c r="D15" s="83">
        <v>1681281</v>
      </c>
      <c r="E15" s="85">
        <v>26532091</v>
      </c>
      <c r="F15" s="82">
        <v>839927</v>
      </c>
      <c r="G15" s="83">
        <v>193352500</v>
      </c>
      <c r="H15" s="99">
        <v>3219991365</v>
      </c>
    </row>
    <row r="16" spans="2:8" ht="24.75" customHeight="1" x14ac:dyDescent="0.2">
      <c r="B16" s="98" t="s">
        <v>39</v>
      </c>
      <c r="C16" s="82">
        <v>7707</v>
      </c>
      <c r="D16" s="83">
        <v>1711361</v>
      </c>
      <c r="E16" s="85">
        <v>25027297</v>
      </c>
      <c r="F16" s="82">
        <v>862489</v>
      </c>
      <c r="G16" s="83">
        <v>197017445</v>
      </c>
      <c r="H16" s="99">
        <v>3219389950</v>
      </c>
    </row>
    <row r="17" spans="2:8" ht="24.75" customHeight="1" x14ac:dyDescent="0.2">
      <c r="B17" s="98" t="s">
        <v>40</v>
      </c>
      <c r="C17" s="82">
        <v>7082</v>
      </c>
      <c r="D17" s="83">
        <v>1543019</v>
      </c>
      <c r="E17" s="85">
        <v>22715229</v>
      </c>
      <c r="F17" s="82">
        <v>828061</v>
      </c>
      <c r="G17" s="83">
        <v>194480842</v>
      </c>
      <c r="H17" s="99">
        <v>3030594187</v>
      </c>
    </row>
    <row r="18" spans="2:8" ht="24.75" customHeight="1" x14ac:dyDescent="0.2">
      <c r="B18" s="98" t="s">
        <v>41</v>
      </c>
      <c r="C18" s="82">
        <v>6344</v>
      </c>
      <c r="D18" s="83">
        <v>1473541</v>
      </c>
      <c r="E18" s="85">
        <v>26328180</v>
      </c>
      <c r="F18" s="82">
        <v>756268</v>
      </c>
      <c r="G18" s="83">
        <v>178902674</v>
      </c>
      <c r="H18" s="99">
        <v>2802155320</v>
      </c>
    </row>
    <row r="19" spans="2:8" ht="24.75" customHeight="1" x14ac:dyDescent="0.2">
      <c r="B19" s="98" t="s">
        <v>42</v>
      </c>
      <c r="C19" s="82">
        <v>5958</v>
      </c>
      <c r="D19" s="83">
        <v>1306629</v>
      </c>
      <c r="E19" s="85">
        <v>19085304</v>
      </c>
      <c r="F19" s="82">
        <v>729981</v>
      </c>
      <c r="G19" s="83">
        <v>171030209</v>
      </c>
      <c r="H19" s="99">
        <v>2647205132</v>
      </c>
    </row>
    <row r="20" spans="2:8" ht="24.75" customHeight="1" x14ac:dyDescent="0.2">
      <c r="B20" s="98" t="s">
        <v>43</v>
      </c>
      <c r="C20" s="82">
        <v>5695</v>
      </c>
      <c r="D20" s="83">
        <v>1332485</v>
      </c>
      <c r="E20" s="85">
        <v>18872746</v>
      </c>
      <c r="F20" s="82">
        <v>742010</v>
      </c>
      <c r="G20" s="83">
        <v>176532917</v>
      </c>
      <c r="H20" s="99">
        <v>2710783916</v>
      </c>
    </row>
    <row r="21" spans="2:8" ht="24.75" customHeight="1" x14ac:dyDescent="0.2">
      <c r="B21" s="98" t="s">
        <v>44</v>
      </c>
      <c r="C21" s="82">
        <v>6405</v>
      </c>
      <c r="D21" s="83">
        <v>1523997</v>
      </c>
      <c r="E21" s="85">
        <v>20571563</v>
      </c>
      <c r="F21" s="82">
        <v>743771</v>
      </c>
      <c r="G21" s="83">
        <v>182774003</v>
      </c>
      <c r="H21" s="99">
        <v>2740871579</v>
      </c>
    </row>
    <row r="22" spans="2:8" ht="24.75" customHeight="1" x14ac:dyDescent="0.2">
      <c r="B22" s="98" t="s">
        <v>45</v>
      </c>
      <c r="C22" s="82">
        <v>6240</v>
      </c>
      <c r="D22" s="83">
        <v>1387397</v>
      </c>
      <c r="E22" s="85">
        <v>18786580</v>
      </c>
      <c r="F22" s="82">
        <v>723920</v>
      </c>
      <c r="G22" s="83">
        <v>185680730</v>
      </c>
      <c r="H22" s="99">
        <v>2796408479</v>
      </c>
    </row>
    <row r="23" spans="2:8" ht="24.75" customHeight="1" x14ac:dyDescent="0.2">
      <c r="B23" s="98" t="s">
        <v>46</v>
      </c>
      <c r="C23" s="82">
        <v>6069</v>
      </c>
      <c r="D23" s="83">
        <v>1537866</v>
      </c>
      <c r="E23" s="85">
        <v>20022144</v>
      </c>
      <c r="F23" s="82">
        <v>727882</v>
      </c>
      <c r="G23" s="83">
        <v>187614047</v>
      </c>
      <c r="H23" s="99">
        <v>2864449563</v>
      </c>
    </row>
    <row r="24" spans="2:8" ht="24.75" customHeight="1" x14ac:dyDescent="0.2">
      <c r="B24" s="98" t="s">
        <v>48</v>
      </c>
      <c r="C24" s="82">
        <v>5296</v>
      </c>
      <c r="D24" s="83">
        <v>1353274</v>
      </c>
      <c r="E24" s="85">
        <v>18167615</v>
      </c>
      <c r="F24" s="82">
        <v>626763</v>
      </c>
      <c r="G24" s="83">
        <v>157221530</v>
      </c>
      <c r="H24" s="99">
        <v>2471507511</v>
      </c>
    </row>
    <row r="25" spans="2:8" ht="24.75" customHeight="1" x14ac:dyDescent="0.2">
      <c r="B25" s="98" t="s">
        <v>65</v>
      </c>
      <c r="C25" s="82">
        <v>5287</v>
      </c>
      <c r="D25" s="83">
        <v>1236083</v>
      </c>
      <c r="E25" s="85">
        <v>18732307</v>
      </c>
      <c r="F25" s="82">
        <v>605467</v>
      </c>
      <c r="G25" s="83">
        <v>151393221</v>
      </c>
      <c r="H25" s="99">
        <v>2625509801</v>
      </c>
    </row>
    <row r="26" spans="2:8" ht="24.75" customHeight="1" x14ac:dyDescent="0.2">
      <c r="B26" s="98" t="s">
        <v>66</v>
      </c>
      <c r="C26" s="82">
        <v>4600</v>
      </c>
      <c r="D26" s="83">
        <v>929101</v>
      </c>
      <c r="E26" s="85">
        <v>14643565</v>
      </c>
      <c r="F26" s="82">
        <v>538220</v>
      </c>
      <c r="G26" s="83">
        <v>113196104</v>
      </c>
      <c r="H26" s="99">
        <v>2000150734</v>
      </c>
    </row>
    <row r="27" spans="2:8" ht="24.75" customHeight="1" x14ac:dyDescent="0.2">
      <c r="B27" s="98" t="s">
        <v>67</v>
      </c>
      <c r="C27" s="82">
        <v>4741</v>
      </c>
      <c r="D27" s="83">
        <v>1058542</v>
      </c>
      <c r="E27" s="85">
        <v>16206524</v>
      </c>
      <c r="F27" s="82">
        <v>582139</v>
      </c>
      <c r="G27" s="83">
        <v>122283007</v>
      </c>
      <c r="H27" s="99">
        <v>2066797809</v>
      </c>
    </row>
    <row r="28" spans="2:8" ht="24.75" customHeight="1" x14ac:dyDescent="0.2">
      <c r="B28" s="98" t="s">
        <v>68</v>
      </c>
      <c r="C28" s="82">
        <v>4933</v>
      </c>
      <c r="D28" s="83">
        <v>1045537</v>
      </c>
      <c r="E28" s="85">
        <v>18981912</v>
      </c>
      <c r="F28" s="82">
        <v>585930</v>
      </c>
      <c r="G28" s="83">
        <v>127292010</v>
      </c>
      <c r="H28" s="99">
        <v>2131344271</v>
      </c>
    </row>
    <row r="29" spans="2:8" ht="24.75" customHeight="1" x14ac:dyDescent="0.2">
      <c r="B29" s="98" t="s">
        <v>69</v>
      </c>
      <c r="C29" s="82">
        <v>4952</v>
      </c>
      <c r="D29" s="83">
        <v>979225</v>
      </c>
      <c r="E29" s="85">
        <v>15238375</v>
      </c>
      <c r="F29" s="82">
        <v>616510</v>
      </c>
      <c r="G29" s="83">
        <v>135454057</v>
      </c>
      <c r="H29" s="99">
        <v>2262419858</v>
      </c>
    </row>
    <row r="30" spans="2:8" ht="24.75" customHeight="1" x14ac:dyDescent="0.2">
      <c r="B30" s="98" t="s">
        <v>70</v>
      </c>
      <c r="C30" s="82">
        <v>5952</v>
      </c>
      <c r="D30" s="83">
        <v>1312428</v>
      </c>
      <c r="E30" s="85">
        <v>20961279</v>
      </c>
      <c r="F30" s="82">
        <v>676684</v>
      </c>
      <c r="G30" s="83">
        <v>148455938</v>
      </c>
      <c r="H30" s="99">
        <v>2592728729</v>
      </c>
    </row>
    <row r="31" spans="2:8" ht="24.75" customHeight="1" x14ac:dyDescent="0.2">
      <c r="B31" s="98" t="s">
        <v>71</v>
      </c>
      <c r="C31" s="82">
        <v>5003</v>
      </c>
      <c r="D31" s="83">
        <v>1088484</v>
      </c>
      <c r="E31" s="85">
        <v>18924967</v>
      </c>
      <c r="F31" s="82">
        <v>582115</v>
      </c>
      <c r="G31" s="83">
        <v>130790921</v>
      </c>
      <c r="H31" s="99">
        <v>2416915288</v>
      </c>
    </row>
    <row r="32" spans="2:8" ht="24.75" customHeight="1" x14ac:dyDescent="0.2">
      <c r="B32" s="98" t="s">
        <v>72</v>
      </c>
      <c r="C32" s="82">
        <v>4892</v>
      </c>
      <c r="D32" s="83">
        <v>1090185</v>
      </c>
      <c r="E32" s="85">
        <v>18713404</v>
      </c>
      <c r="F32" s="82">
        <v>591382</v>
      </c>
      <c r="G32" s="83">
        <v>129604043</v>
      </c>
      <c r="H32" s="99">
        <v>2549413884</v>
      </c>
    </row>
    <row r="33" spans="2:8" ht="24.75" customHeight="1" x14ac:dyDescent="0.2">
      <c r="B33" s="98" t="s">
        <v>73</v>
      </c>
      <c r="C33" s="82">
        <v>5005</v>
      </c>
      <c r="D33" s="83">
        <v>976364</v>
      </c>
      <c r="E33" s="85">
        <v>16697606</v>
      </c>
      <c r="F33" s="82">
        <v>610001</v>
      </c>
      <c r="G33" s="83">
        <v>134186801</v>
      </c>
      <c r="H33" s="99">
        <v>2701105007</v>
      </c>
    </row>
    <row r="34" spans="2:8" ht="24.75" customHeight="1" x14ac:dyDescent="0.2">
      <c r="B34" s="102" t="s">
        <v>74</v>
      </c>
      <c r="C34" s="119">
        <v>5381</v>
      </c>
      <c r="D34" s="120">
        <v>1119116</v>
      </c>
      <c r="E34" s="121">
        <v>19906551</v>
      </c>
      <c r="F34" s="119">
        <v>599483</v>
      </c>
      <c r="G34" s="120">
        <v>133029356</v>
      </c>
      <c r="H34" s="123">
        <v>2712246925</v>
      </c>
    </row>
    <row r="35" spans="2:8" ht="24.75" customHeight="1" x14ac:dyDescent="0.2">
      <c r="B35" s="125" t="s">
        <v>96</v>
      </c>
      <c r="C35" s="119">
        <v>5054</v>
      </c>
      <c r="D35" s="120">
        <v>966180</v>
      </c>
      <c r="E35" s="121">
        <v>19245241</v>
      </c>
      <c r="F35" s="119">
        <v>604622</v>
      </c>
      <c r="G35" s="120">
        <v>131079408</v>
      </c>
      <c r="H35" s="123">
        <v>2688307037</v>
      </c>
    </row>
    <row r="36" spans="2:8" ht="24.75" customHeight="1" x14ac:dyDescent="0.2">
      <c r="B36" s="125" t="s">
        <v>99</v>
      </c>
      <c r="C36" s="119">
        <v>4941</v>
      </c>
      <c r="D36" s="120">
        <v>917668</v>
      </c>
      <c r="E36" s="121">
        <v>17209416</v>
      </c>
      <c r="F36" s="119">
        <v>589024</v>
      </c>
      <c r="G36" s="120">
        <v>124937770</v>
      </c>
      <c r="H36" s="123">
        <v>2676353230</v>
      </c>
    </row>
    <row r="37" spans="2:8" s="179" customFormat="1" ht="24.75" customHeight="1" x14ac:dyDescent="0.2">
      <c r="B37" s="192" t="s">
        <v>102</v>
      </c>
      <c r="C37" s="201">
        <v>4397</v>
      </c>
      <c r="D37" s="202">
        <v>842187</v>
      </c>
      <c r="E37" s="203">
        <v>16344751</v>
      </c>
      <c r="F37" s="201">
        <v>533806</v>
      </c>
      <c r="G37" s="202">
        <v>114299670</v>
      </c>
      <c r="H37" s="205">
        <v>2452224946</v>
      </c>
    </row>
    <row r="38" spans="2:8" ht="24.75" customHeight="1" x14ac:dyDescent="0.2">
      <c r="B38" s="129" t="s">
        <v>108</v>
      </c>
      <c r="C38" s="217">
        <f>[6]建築物_年度!$D$45</f>
        <v>4830</v>
      </c>
      <c r="D38" s="218">
        <f>[6]建築物_年度!$E$45</f>
        <v>913738</v>
      </c>
      <c r="E38" s="219">
        <f>[6]建築物_年度!$F$45</f>
        <v>17725196</v>
      </c>
      <c r="F38" s="217">
        <f>[6]建築物_年度!$D$8</f>
        <v>571832</v>
      </c>
      <c r="G38" s="218">
        <f>[6]建築物_年度!$E$8</f>
        <v>122467980</v>
      </c>
      <c r="H38" s="221">
        <f>[6]建築物_年度!$F$8</f>
        <v>2629541478</v>
      </c>
    </row>
    <row r="39" spans="2:8" s="179" customFormat="1" ht="24.75" customHeight="1" x14ac:dyDescent="0.2">
      <c r="B39" s="129" t="s">
        <v>111</v>
      </c>
      <c r="C39" s="217">
        <f>[7]建築物_年度!$D$45</f>
        <v>4857</v>
      </c>
      <c r="D39" s="218">
        <f>[7]建築物_年度!$E$45</f>
        <v>1007307</v>
      </c>
      <c r="E39" s="219">
        <f>[7]建築物_年度!$F$45</f>
        <v>21795146</v>
      </c>
      <c r="F39" s="217">
        <f>[7]建築物_年度!$D$8</f>
        <v>539771</v>
      </c>
      <c r="G39" s="218">
        <f>[7]建築物_年度!$E$8</f>
        <v>118722364</v>
      </c>
      <c r="H39" s="221">
        <f>[7]建築物_年度!$F$8</f>
        <v>2711606918</v>
      </c>
    </row>
    <row r="40" spans="2:8" s="179" customFormat="1" ht="24.75" customHeight="1" x14ac:dyDescent="0.2">
      <c r="B40" s="129" t="s">
        <v>113</v>
      </c>
      <c r="C40" s="217">
        <f>[8]建築物_年度!$D$45</f>
        <v>4117</v>
      </c>
      <c r="D40" s="218">
        <f>[8]建築物_年度!$E$45</f>
        <v>770993</v>
      </c>
      <c r="E40" s="219">
        <f>[8]建築物_年度!$F$45</f>
        <v>19052137</v>
      </c>
      <c r="F40" s="217">
        <f>[8]建築物_年度!$D$8</f>
        <v>492741</v>
      </c>
      <c r="G40" s="218">
        <f>[8]建築物_年度!$E$8</f>
        <v>108310480</v>
      </c>
      <c r="H40" s="221">
        <f>[8]建築物_年度!$F$8</f>
        <v>2902650553</v>
      </c>
    </row>
    <row r="41" spans="2:8" s="179" customFormat="1" ht="24.75" customHeight="1" thickBot="1" x14ac:dyDescent="0.25">
      <c r="B41" s="100" t="s">
        <v>117</v>
      </c>
      <c r="C41" s="217">
        <f>([9]建築物_年度!$D$45)+([10]建築物_年度!$D$45)</f>
        <v>4249</v>
      </c>
      <c r="D41" s="218">
        <f>([9]建築物_年度!$E$45)+([10]建築物_年度!$E$45)</f>
        <v>771066</v>
      </c>
      <c r="E41" s="218">
        <f>([9]建築物_年度!$F$45)+([10]建築物_年度!$F$45)</f>
        <v>21695235</v>
      </c>
      <c r="F41" s="218">
        <f>([9]建築物_年度!$D$8)+([10]建築物_年度!$D$8)</f>
        <v>487546</v>
      </c>
      <c r="G41" s="218">
        <f>([9]建築物_年度!$E$8)+([10]建築物_年度!$E$8)</f>
        <v>104446258</v>
      </c>
      <c r="H41" s="218">
        <f>([9]建築物_年度!$F$8)+([10]建築物_年度!$F$8)</f>
        <v>3036957470</v>
      </c>
    </row>
  </sheetData>
  <mergeCells count="4">
    <mergeCell ref="B2:H2"/>
    <mergeCell ref="B4:B5"/>
    <mergeCell ref="C4:E4"/>
    <mergeCell ref="F4:H4"/>
  </mergeCells>
  <phoneticPr fontId="2"/>
  <pageMargins left="0.74803149606299213" right="0.74803149606299213" top="0.98425196850393704" bottom="0.98425196850393704" header="0.51181102362204722" footer="0.51181102362204722"/>
  <pageSetup paperSize="9" scale="68" fitToHeight="2" orientation="portrait" horizontalDpi="300" verticalDpi="300" r:id="rId1"/>
  <headerFooter alignWithMargins="0">
    <oddFooter xml:space="preserve">&amp;R
</oddFooter>
  </headerFooter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住宅着工戸数　年次</vt:lpstr>
      <vt:lpstr>住宅着工戸数　年度次</vt:lpstr>
      <vt:lpstr>分譲住宅等　年度次</vt:lpstr>
      <vt:lpstr>木造・非木造　年度次</vt:lpstr>
      <vt:lpstr>建築着工数　年次</vt:lpstr>
      <vt:lpstr>建築着工数　年度次</vt:lpstr>
      <vt:lpstr>'建築着工数　年次'!Print_Area</vt:lpstr>
      <vt:lpstr>'建築着工数　年度次'!Print_Area</vt:lpstr>
      <vt:lpstr>'住宅着工戸数　年次'!Print_Area</vt:lpstr>
      <vt:lpstr>'住宅着工戸数　年度次'!Print_Area</vt:lpstr>
      <vt:lpstr>'木造・非木造　年度次'!Print_Area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SG17700のC14-4089</dc:creator>
  <cp:lastModifiedBy>SG17700のC20-3352</cp:lastModifiedBy>
  <cp:lastPrinted>2025-07-08T08:25:04Z</cp:lastPrinted>
  <dcterms:created xsi:type="dcterms:W3CDTF">2006-01-27T09:16:29Z</dcterms:created>
  <dcterms:modified xsi:type="dcterms:W3CDTF">2025-07-23T00:40:08Z</dcterms:modified>
</cp:coreProperties>
</file>