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建築指導課\☆★建築統計担当★☆\10 着工統計\R7\03HPアップ用\"/>
    </mc:Choice>
  </mc:AlternateContent>
  <bookViews>
    <workbookView xWindow="0" yWindow="0" windowWidth="17220" windowHeight="9290" activeTab="1"/>
  </bookViews>
  <sheets>
    <sheet name="月別" sheetId="13" r:id="rId1"/>
    <sheet name="グラフ" sheetId="18" r:id="rId2"/>
    <sheet name="参照ｼｰﾄ" sheetId="1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グラフ!$A$1:$K$61</definedName>
    <definedName name="_xlnm.Print_Area" localSheetId="0">月別!$A$1:$R$34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156" i="1" l="1"/>
  <c r="C155" i="1"/>
  <c r="C154" i="1"/>
  <c r="C153" i="1"/>
  <c r="D153" i="1" s="1"/>
  <c r="C152" i="1"/>
  <c r="C151" i="1"/>
  <c r="C150" i="1"/>
  <c r="C149" i="1"/>
  <c r="C148" i="1"/>
  <c r="C147" i="1"/>
  <c r="C146" i="1"/>
  <c r="C145" i="1"/>
  <c r="C141" i="1"/>
  <c r="Q5" i="13"/>
  <c r="P5" i="13"/>
  <c r="O5" i="13"/>
  <c r="N5" i="13"/>
  <c r="M5" i="13"/>
  <c r="L5" i="13"/>
  <c r="K5" i="13"/>
  <c r="J5" i="13"/>
  <c r="I5" i="13"/>
  <c r="H5" i="13"/>
  <c r="G5" i="13"/>
  <c r="F5" i="13"/>
  <c r="H14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Q14" i="13"/>
  <c r="P14" i="13"/>
  <c r="O14" i="13"/>
  <c r="N14" i="13"/>
  <c r="M14" i="13"/>
  <c r="L14" i="13"/>
  <c r="K14" i="13"/>
  <c r="J14" i="13"/>
  <c r="I14" i="13"/>
  <c r="G14" i="13"/>
  <c r="F14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Q11" i="13"/>
  <c r="P11" i="13"/>
  <c r="P12" i="13" s="1"/>
  <c r="O11" i="13"/>
  <c r="N11" i="13"/>
  <c r="M11" i="13"/>
  <c r="L11" i="13"/>
  <c r="K11" i="13"/>
  <c r="J11" i="13"/>
  <c r="I11" i="13"/>
  <c r="H11" i="13"/>
  <c r="G11" i="13"/>
  <c r="F11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Q9" i="13"/>
  <c r="P9" i="13"/>
  <c r="O9" i="13"/>
  <c r="N9" i="13"/>
  <c r="M9" i="13"/>
  <c r="L9" i="13"/>
  <c r="K9" i="13"/>
  <c r="J9" i="13"/>
  <c r="I9" i="13"/>
  <c r="H9" i="13"/>
  <c r="G9" i="13"/>
  <c r="F9" i="13"/>
  <c r="Q8" i="13"/>
  <c r="P8" i="13"/>
  <c r="O8" i="13"/>
  <c r="N8" i="13"/>
  <c r="M8" i="13"/>
  <c r="L8" i="13"/>
  <c r="K8" i="13"/>
  <c r="J8" i="13"/>
  <c r="I8" i="13"/>
  <c r="H8" i="13"/>
  <c r="G8" i="13"/>
  <c r="F8" i="13"/>
  <c r="Q6" i="13"/>
  <c r="P6" i="13"/>
  <c r="O6" i="13"/>
  <c r="N6" i="13"/>
  <c r="M6" i="13"/>
  <c r="L6" i="13"/>
  <c r="K6" i="13"/>
  <c r="J6" i="13"/>
  <c r="I6" i="13"/>
  <c r="H6" i="13"/>
  <c r="G6" i="13"/>
  <c r="F6" i="13"/>
  <c r="D145" i="1" l="1"/>
  <c r="D149" i="1"/>
  <c r="D154" i="1"/>
  <c r="C144" i="1"/>
  <c r="D156" i="1" s="1"/>
  <c r="C143" i="1"/>
  <c r="D155" i="1" s="1"/>
  <c r="C142" i="1"/>
  <c r="C140" i="1"/>
  <c r="D152" i="1" s="1"/>
  <c r="C139" i="1"/>
  <c r="D151" i="1" s="1"/>
  <c r="C138" i="1"/>
  <c r="D150" i="1" s="1"/>
  <c r="C137" i="1"/>
  <c r="C136" i="1"/>
  <c r="D148" i="1" s="1"/>
  <c r="C135" i="1"/>
  <c r="D147" i="1" s="1"/>
  <c r="C134" i="1"/>
  <c r="D146" i="1" s="1"/>
  <c r="C133" i="1"/>
  <c r="R5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7" i="13"/>
  <c r="R16" i="13"/>
  <c r="R14" i="13"/>
  <c r="R13" i="13"/>
  <c r="R11" i="13"/>
  <c r="R10" i="13"/>
  <c r="R9" i="13"/>
  <c r="F144" i="1" l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F60" i="1"/>
  <c r="F72" i="1"/>
  <c r="F84" i="1"/>
  <c r="F96" i="1"/>
  <c r="F108" i="1"/>
  <c r="C132" i="1"/>
  <c r="D144" i="1" s="1"/>
  <c r="C131" i="1"/>
  <c r="D143" i="1" s="1"/>
  <c r="C130" i="1"/>
  <c r="D142" i="1" s="1"/>
  <c r="C129" i="1"/>
  <c r="D141" i="1" s="1"/>
  <c r="C128" i="1"/>
  <c r="D140" i="1" s="1"/>
  <c r="C127" i="1"/>
  <c r="D139" i="1" s="1"/>
  <c r="C126" i="1"/>
  <c r="D138" i="1" s="1"/>
  <c r="C125" i="1"/>
  <c r="D137" i="1" s="1"/>
  <c r="C124" i="1"/>
  <c r="D136" i="1" s="1"/>
  <c r="C123" i="1"/>
  <c r="D135" i="1" s="1"/>
  <c r="C122" i="1"/>
  <c r="D134" i="1" s="1"/>
  <c r="C121" i="1"/>
  <c r="F132" i="1" l="1"/>
  <c r="D133" i="1"/>
  <c r="J15" i="13"/>
  <c r="Q15" i="13"/>
  <c r="M15" i="13"/>
  <c r="K12" i="13"/>
  <c r="O15" i="13" l="1"/>
  <c r="N12" i="13"/>
  <c r="H15" i="13"/>
  <c r="P15" i="13"/>
  <c r="O12" i="13"/>
  <c r="Q12" i="13"/>
  <c r="H12" i="13"/>
  <c r="G12" i="13"/>
  <c r="I12" i="13"/>
  <c r="J12" i="13"/>
  <c r="N15" i="13"/>
  <c r="G15" i="13"/>
  <c r="K15" i="13"/>
  <c r="L15" i="13"/>
  <c r="M12" i="13"/>
  <c r="I15" i="13"/>
  <c r="L12" i="13"/>
  <c r="C120" i="1"/>
  <c r="C119" i="1"/>
  <c r="C118" i="1"/>
  <c r="C117" i="1"/>
  <c r="C116" i="1"/>
  <c r="C115" i="1"/>
  <c r="C114" i="1"/>
  <c r="C113" i="1"/>
  <c r="C112" i="1"/>
  <c r="C111" i="1"/>
  <c r="C110" i="1"/>
  <c r="C109" i="1"/>
  <c r="D119" i="1" l="1"/>
  <c r="D131" i="1"/>
  <c r="F120" i="1"/>
  <c r="D109" i="1"/>
  <c r="D121" i="1"/>
  <c r="D111" i="1"/>
  <c r="D123" i="1"/>
  <c r="D113" i="1"/>
  <c r="D125" i="1"/>
  <c r="D115" i="1"/>
  <c r="D127" i="1"/>
  <c r="D117" i="1"/>
  <c r="D129" i="1"/>
  <c r="D110" i="1"/>
  <c r="D122" i="1"/>
  <c r="D112" i="1"/>
  <c r="D124" i="1"/>
  <c r="D114" i="1"/>
  <c r="D126" i="1"/>
  <c r="D116" i="1"/>
  <c r="D128" i="1"/>
  <c r="D118" i="1"/>
  <c r="D130" i="1"/>
  <c r="D120" i="1"/>
  <c r="D132" i="1"/>
  <c r="D25" i="1"/>
  <c r="D37" i="1"/>
  <c r="D49" i="1"/>
  <c r="D26" i="1"/>
  <c r="D27" i="1"/>
  <c r="D28" i="1"/>
  <c r="D29" i="1"/>
  <c r="D30" i="1"/>
  <c r="D31" i="1"/>
  <c r="D32" i="1"/>
  <c r="D33" i="1"/>
  <c r="D34" i="1"/>
  <c r="D35" i="1"/>
  <c r="D36" i="1"/>
  <c r="F36" i="1"/>
  <c r="D38" i="1"/>
  <c r="D39" i="1"/>
  <c r="D40" i="1"/>
  <c r="D41" i="1"/>
  <c r="D42" i="1"/>
  <c r="D43" i="1"/>
  <c r="D44" i="1"/>
  <c r="D45" i="1"/>
  <c r="D46" i="1"/>
  <c r="D47" i="1"/>
  <c r="D48" i="1"/>
  <c r="F48" i="1"/>
  <c r="M18" i="13" l="1"/>
  <c r="L18" i="13"/>
  <c r="P33" i="13"/>
  <c r="N33" i="13"/>
  <c r="L33" i="13"/>
  <c r="I33" i="13"/>
  <c r="F12" i="13"/>
  <c r="R12" i="13" s="1"/>
  <c r="Q7" i="13"/>
  <c r="P7" i="13"/>
  <c r="O7" i="13"/>
  <c r="N18" i="13"/>
  <c r="I7" i="13"/>
  <c r="H7" i="13"/>
  <c r="G7" i="13"/>
  <c r="D17" i="1"/>
  <c r="D18" i="1"/>
  <c r="D19" i="1"/>
  <c r="D20" i="1"/>
  <c r="D21" i="1"/>
  <c r="D22" i="1"/>
  <c r="D23" i="1"/>
  <c r="D24" i="1"/>
  <c r="D16" i="1"/>
  <c r="H33" i="13" l="1"/>
  <c r="N7" i="13"/>
  <c r="L7" i="13"/>
  <c r="R8" i="13"/>
  <c r="M7" i="13"/>
  <c r="I18" i="13"/>
  <c r="I19" i="13" s="1"/>
  <c r="O18" i="13"/>
  <c r="O19" i="13" s="1"/>
  <c r="R6" i="13"/>
  <c r="R7" i="13" s="1"/>
  <c r="L19" i="13"/>
  <c r="N19" i="13"/>
  <c r="M33" i="13"/>
  <c r="O33" i="13"/>
  <c r="Q33" i="13"/>
  <c r="G33" i="13"/>
  <c r="M19" i="13"/>
  <c r="K18" i="13"/>
  <c r="K19" i="13" s="1"/>
  <c r="F15" i="13"/>
  <c r="R15" i="13" s="1"/>
  <c r="K33" i="13"/>
  <c r="K7" i="13"/>
  <c r="F33" i="13"/>
  <c r="R33" i="13" s="1"/>
  <c r="F18" i="13"/>
  <c r="H18" i="13"/>
  <c r="H19" i="13" s="1"/>
  <c r="J18" i="13"/>
  <c r="J19" i="13" s="1"/>
  <c r="P18" i="13"/>
  <c r="P19" i="13" s="1"/>
  <c r="J33" i="13"/>
  <c r="G18" i="13"/>
  <c r="G19" i="13" s="1"/>
  <c r="Q18" i="13"/>
  <c r="Q19" i="13" s="1"/>
  <c r="J7" i="13"/>
  <c r="F7" i="13"/>
  <c r="F19" i="13" l="1"/>
  <c r="R19" i="13" s="1"/>
  <c r="R18" i="13"/>
</calcChain>
</file>

<file path=xl/sharedStrings.xml><?xml version="1.0" encoding="utf-8"?>
<sst xmlns="http://schemas.openxmlformats.org/spreadsheetml/2006/main" count="284" uniqueCount="71">
  <si>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</si>
  <si>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</si>
  <si>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</si>
  <si>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</si>
  <si>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</si>
  <si>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</si>
  <si>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</si>
  <si>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</si>
  <si>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</si>
  <si>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</si>
  <si>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戸数</t>
    <rPh sb="0" eb="2">
      <t>コスウ</t>
    </rPh>
    <phoneticPr fontId="2"/>
  </si>
  <si>
    <t>前年同月比</t>
    <rPh sb="0" eb="2">
      <t>ゼンネン</t>
    </rPh>
    <rPh sb="2" eb="5">
      <t>ドウゲツヒ</t>
    </rPh>
    <phoneticPr fontId="2"/>
  </si>
  <si>
    <t>11月</t>
  </si>
  <si>
    <t>12月</t>
  </si>
  <si>
    <t>平成17年</t>
    <rPh sb="0" eb="2">
      <t>ヘイセイ</t>
    </rPh>
    <rPh sb="4" eb="5">
      <t>ネン</t>
    </rPh>
    <phoneticPr fontId="2"/>
  </si>
  <si>
    <t>2月</t>
  </si>
  <si>
    <t>3月</t>
  </si>
  <si>
    <t>平成16年</t>
    <rPh sb="0" eb="2">
      <t>ヘイセイ</t>
    </rPh>
    <rPh sb="4" eb="5">
      <t>ネン</t>
    </rPh>
    <phoneticPr fontId="2"/>
  </si>
  <si>
    <t/>
  </si>
  <si>
    <t>4月</t>
  </si>
  <si>
    <t>5月</t>
  </si>
  <si>
    <t>新設住宅着工戸数</t>
  </si>
  <si>
    <t>持　　家</t>
  </si>
  <si>
    <t>貸　　家</t>
  </si>
  <si>
    <t>給与住宅</t>
  </si>
  <si>
    <t>分譲住宅</t>
  </si>
  <si>
    <t>新</t>
  </si>
  <si>
    <t>　木　　　造</t>
  </si>
  <si>
    <t>在　　来</t>
  </si>
  <si>
    <t>　</t>
  </si>
  <si>
    <t>プレハブ</t>
  </si>
  <si>
    <t>２ × ４</t>
  </si>
  <si>
    <t>　非　木　造</t>
  </si>
  <si>
    <t>設</t>
  </si>
  <si>
    <t>一 戸 建</t>
  </si>
  <si>
    <t>長 屋 建</t>
  </si>
  <si>
    <t>共同住宅</t>
  </si>
  <si>
    <t>住</t>
  </si>
  <si>
    <t>民間資金</t>
  </si>
  <si>
    <t>公　　営</t>
  </si>
  <si>
    <t>そ の 他</t>
  </si>
  <si>
    <t>宅</t>
  </si>
  <si>
    <t>うち一戸建</t>
    <rPh sb="2" eb="4">
      <t>イッコ</t>
    </rPh>
    <rPh sb="4" eb="5">
      <t>ダ</t>
    </rPh>
    <phoneticPr fontId="2"/>
  </si>
  <si>
    <t>新設住宅着工戸数(香川県)</t>
    <rPh sb="0" eb="2">
      <t>シンセツ</t>
    </rPh>
    <rPh sb="2" eb="4">
      <t>ジュウタク</t>
    </rPh>
    <rPh sb="4" eb="6">
      <t>チャッコウ</t>
    </rPh>
    <rPh sb="6" eb="8">
      <t>コスウ</t>
    </rPh>
    <rPh sb="9" eb="12">
      <t>カガワケン</t>
    </rPh>
    <phoneticPr fontId="2"/>
  </si>
  <si>
    <t>年計</t>
    <phoneticPr fontId="2"/>
  </si>
  <si>
    <t>月</t>
  </si>
  <si>
    <t>新設住宅床面積計：㎡</t>
  </si>
  <si>
    <t>同上対前年同月比：％</t>
    <phoneticPr fontId="2"/>
  </si>
  <si>
    <t>利用関係別
床面積　㎡</t>
    <rPh sb="1" eb="2">
      <t>ヨウ</t>
    </rPh>
    <rPh sb="2" eb="4">
      <t>カンケイ</t>
    </rPh>
    <rPh sb="4" eb="5">
      <t>ベツ</t>
    </rPh>
    <rPh sb="6" eb="9">
      <t>ユカメンセキ</t>
    </rPh>
    <phoneticPr fontId="2"/>
  </si>
  <si>
    <t>住宅金融機構</t>
    <rPh sb="0" eb="2">
      <t>ジュウタク</t>
    </rPh>
    <rPh sb="2" eb="4">
      <t>キンユウ</t>
    </rPh>
    <rPh sb="4" eb="6">
      <t>キコウ</t>
    </rPh>
    <phoneticPr fontId="2"/>
  </si>
  <si>
    <t>都市再生機構</t>
    <rPh sb="2" eb="4">
      <t>サイセイ</t>
    </rPh>
    <phoneticPr fontId="2"/>
  </si>
  <si>
    <t>うち長屋建・共同住宅等</t>
    <rPh sb="2" eb="4">
      <t>ナガヤ</t>
    </rPh>
    <rPh sb="4" eb="5">
      <t>タ</t>
    </rPh>
    <rPh sb="6" eb="8">
      <t>キョウドウ</t>
    </rPh>
    <rPh sb="8" eb="10">
      <t>ジュウタク</t>
    </rPh>
    <rPh sb="10" eb="11">
      <t>トウ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</si>
  <si>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</si>
  <si>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</si>
  <si>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新設住宅着工戸数(前年度)</t>
    <rPh sb="0" eb="2">
      <t>シンセツ</t>
    </rPh>
    <rPh sb="2" eb="4">
      <t>ジュウタク</t>
    </rPh>
    <rPh sb="9" eb="12">
      <t>ゼンネンド</t>
    </rPh>
    <phoneticPr fontId="2"/>
  </si>
  <si>
    <t>平成28年</t>
    <phoneticPr fontId="2"/>
  </si>
  <si>
    <t>利用関係別戸数（戸）</t>
    <rPh sb="0" eb="2">
      <t>リヨウ</t>
    </rPh>
    <rPh sb="2" eb="4">
      <t>カンケイ</t>
    </rPh>
    <rPh sb="4" eb="5">
      <t>ベツ</t>
    </rPh>
    <rPh sb="5" eb="7">
      <t>コスウ</t>
    </rPh>
    <rPh sb="8" eb="9">
      <t>コ</t>
    </rPh>
    <phoneticPr fontId="2"/>
  </si>
  <si>
    <t>構造別戸数（戸）</t>
    <rPh sb="0" eb="3">
      <t>コウゾウベツ</t>
    </rPh>
    <rPh sb="3" eb="5">
      <t>コスウ</t>
    </rPh>
    <rPh sb="6" eb="7">
      <t>コ</t>
    </rPh>
    <phoneticPr fontId="2"/>
  </si>
  <si>
    <t>建方別
戸数（戸）</t>
    <rPh sb="1" eb="2">
      <t>カタ</t>
    </rPh>
    <rPh sb="2" eb="3">
      <t>ベツ</t>
    </rPh>
    <rPh sb="4" eb="6">
      <t>コスウ</t>
    </rPh>
    <rPh sb="7" eb="8">
      <t>コ</t>
    </rPh>
    <phoneticPr fontId="2"/>
  </si>
  <si>
    <t>資金別戸数（戸）</t>
    <rPh sb="0" eb="3">
      <t>シキンベツ</t>
    </rPh>
    <rPh sb="3" eb="5">
      <t>コスウ</t>
    </rPh>
    <rPh sb="6" eb="7">
      <t>コ</t>
    </rPh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</si>
  <si>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</si>
  <si>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</si>
  <si>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</si>
  <si>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</si>
  <si>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</si>
  <si>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</si>
  <si>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</si>
  <si>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香川県　令和6年新設住宅着工戸数</t>
    <rPh sb="0" eb="3">
      <t>カガワケン</t>
    </rPh>
    <rPh sb="4" eb="6">
      <t>レイワ</t>
    </rPh>
    <rPh sb="7" eb="8">
      <t>ネン</t>
    </rPh>
    <rPh sb="8" eb="10">
      <t>シンセツ</t>
    </rPh>
    <rPh sb="10" eb="12">
      <t>ジュウタク</t>
    </rPh>
    <rPh sb="12" eb="14">
      <t>チャッコウ</t>
    </rPh>
    <rPh sb="14" eb="16">
      <t>コスウ</t>
    </rPh>
    <phoneticPr fontId="2"/>
  </si>
  <si>
    <t>令和6年1月</t>
    <rPh sb="0" eb="2">
      <t>レイワ</t>
    </rPh>
    <rPh sb="3" eb="4">
      <t>ネン</t>
    </rPh>
    <phoneticPr fontId="2"/>
  </si>
  <si>
    <t>＜令和6年１月～12月＞</t>
    <rPh sb="1" eb="3">
      <t>レイワ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</si>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</sst>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5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23" fillId="17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3" fillId="0" borderId="0" xfId="43" applyFont="1" applyAlignment="1">
      <alignment vertical="center"/>
    </xf>
    <xf numFmtId="0" fontId="3" fillId="0" borderId="0" xfId="43" applyFont="1" applyAlignment="1" applyProtection="1">
      <alignment horizontal="left" vertical="center"/>
    </xf>
    <xf numFmtId="0" fontId="3" fillId="0" borderId="0" xfId="43" applyFont="1" applyAlignment="1" applyProtection="1">
      <alignment horizontal="distributed" vertical="center"/>
    </xf>
    <xf numFmtId="0" fontId="3" fillId="0" borderId="11" xfId="43" applyFont="1" applyBorder="1" applyAlignment="1">
      <alignment vertical="center"/>
    </xf>
    <xf numFmtId="0" fontId="3" fillId="0" borderId="11" xfId="43" applyFont="1" applyBorder="1" applyAlignment="1" applyProtection="1">
      <alignment horizontal="left" vertical="center"/>
    </xf>
    <xf numFmtId="0" fontId="3" fillId="0" borderId="0" xfId="43" applyFont="1" applyAlignment="1">
      <alignment horizontal="center" vertical="center"/>
    </xf>
    <xf numFmtId="0" fontId="3" fillId="0" borderId="12" xfId="43" applyFont="1" applyBorder="1" applyAlignment="1" applyProtection="1">
      <alignment horizontal="center" vertical="center"/>
    </xf>
    <xf numFmtId="0" fontId="3" fillId="18" borderId="13" xfId="43" applyFont="1" applyFill="1" applyBorder="1" applyAlignment="1" applyProtection="1">
      <alignment horizontal="center" vertical="center"/>
    </xf>
    <xf numFmtId="0" fontId="3" fillId="0" borderId="14" xfId="43" applyFont="1" applyBorder="1" applyAlignment="1">
      <alignment horizontal="center" vertical="center"/>
    </xf>
    <xf numFmtId="38" fontId="5" fillId="0" borderId="15" xfId="34" applyFont="1" applyBorder="1" applyAlignment="1" applyProtection="1">
      <alignment horizontal="right" vertical="center"/>
    </xf>
    <xf numFmtId="38" fontId="5" fillId="0" borderId="16" xfId="34" applyFont="1" applyBorder="1" applyAlignment="1" applyProtection="1">
      <alignment horizontal="right" vertical="center"/>
    </xf>
    <xf numFmtId="0" fontId="3" fillId="0" borderId="14" xfId="43" applyFont="1" applyBorder="1" applyAlignment="1" applyProtection="1">
      <alignment horizontal="center" vertical="center"/>
    </xf>
    <xf numFmtId="0" fontId="3" fillId="0" borderId="17" xfId="43" applyFont="1" applyBorder="1" applyAlignment="1" applyProtection="1">
      <alignment horizontal="left" vertical="center"/>
    </xf>
    <xf numFmtId="0" fontId="3" fillId="0" borderId="18" xfId="43" applyFont="1" applyBorder="1" applyAlignment="1">
      <alignment vertical="center"/>
    </xf>
    <xf numFmtId="38" fontId="5" fillId="0" borderId="19" xfId="34" applyFont="1" applyBorder="1" applyAlignment="1" applyProtection="1">
      <alignment horizontal="right" vertical="center"/>
    </xf>
    <xf numFmtId="38" fontId="5" fillId="0" borderId="20" xfId="34" applyFont="1" applyBorder="1" applyAlignment="1" applyProtection="1">
      <alignment horizontal="right" vertical="center"/>
    </xf>
    <xf numFmtId="38" fontId="5" fillId="0" borderId="21" xfId="34" applyFont="1" applyBorder="1" applyAlignment="1" applyProtection="1">
      <alignment horizontal="right" vertical="center"/>
    </xf>
    <xf numFmtId="38" fontId="5" fillId="18" borderId="22" xfId="34" applyNumberFormat="1" applyFont="1" applyFill="1" applyBorder="1" applyAlignment="1" applyProtection="1">
      <alignment horizontal="right" vertical="center"/>
    </xf>
    <xf numFmtId="38" fontId="5" fillId="18" borderId="23" xfId="34" applyNumberFormat="1" applyFont="1" applyFill="1" applyBorder="1" applyAlignment="1" applyProtection="1">
      <alignment horizontal="right" vertical="center"/>
    </xf>
    <xf numFmtId="0" fontId="3" fillId="0" borderId="24" xfId="43" applyFont="1" applyBorder="1" applyAlignment="1" applyProtection="1">
      <alignment horizontal="left" vertical="center"/>
    </xf>
    <xf numFmtId="38" fontId="5" fillId="0" borderId="25" xfId="34" applyFont="1" applyBorder="1" applyAlignment="1" applyProtection="1">
      <alignment horizontal="right" vertical="center"/>
    </xf>
    <xf numFmtId="38" fontId="5" fillId="0" borderId="26" xfId="34" applyFont="1" applyBorder="1" applyAlignment="1" applyProtection="1">
      <alignment horizontal="right" vertical="center"/>
    </xf>
    <xf numFmtId="38" fontId="5" fillId="0" borderId="27" xfId="34" applyFont="1" applyBorder="1" applyAlignment="1" applyProtection="1">
      <alignment horizontal="right" vertical="center"/>
    </xf>
    <xf numFmtId="38" fontId="5" fillId="18" borderId="28" xfId="34" applyNumberFormat="1" applyFont="1" applyFill="1" applyBorder="1" applyAlignment="1" applyProtection="1">
      <alignment horizontal="right" vertical="center"/>
    </xf>
    <xf numFmtId="0" fontId="3" fillId="0" borderId="29" xfId="43" applyFont="1" applyBorder="1" applyAlignment="1">
      <alignment vertical="center"/>
    </xf>
    <xf numFmtId="0" fontId="3" fillId="0" borderId="30" xfId="43" applyFont="1" applyBorder="1" applyAlignment="1" applyProtection="1">
      <alignment horizontal="left" vertical="center"/>
    </xf>
    <xf numFmtId="0" fontId="3" fillId="0" borderId="31" xfId="43" applyFont="1" applyBorder="1" applyAlignment="1">
      <alignment vertical="center"/>
    </xf>
    <xf numFmtId="0" fontId="3" fillId="0" borderId="24" xfId="43" applyFont="1" applyBorder="1" applyAlignment="1">
      <alignment vertical="center"/>
    </xf>
    <xf numFmtId="0" fontId="6" fillId="0" borderId="0" xfId="43" applyFont="1" applyAlignment="1">
      <alignment vertical="center"/>
    </xf>
    <xf numFmtId="38" fontId="5" fillId="0" borderId="33" xfId="34" applyFont="1" applyBorder="1" applyAlignment="1" applyProtection="1">
      <alignment horizontal="right" vertical="center"/>
    </xf>
    <xf numFmtId="38" fontId="5" fillId="0" borderId="34" xfId="34" applyFont="1" applyBorder="1" applyAlignment="1" applyProtection="1">
      <alignment horizontal="right" vertical="center"/>
    </xf>
    <xf numFmtId="0" fontId="3" fillId="0" borderId="0" xfId="43" quotePrefix="1" applyFont="1" applyAlignment="1">
      <alignment vertical="center"/>
    </xf>
    <xf numFmtId="0" fontId="3" fillId="0" borderId="35" xfId="43" applyFont="1" applyBorder="1" applyAlignment="1">
      <alignment horizontal="center" vertical="center"/>
    </xf>
    <xf numFmtId="38" fontId="5" fillId="18" borderId="35" xfId="34" applyNumberFormat="1" applyFont="1" applyFill="1" applyBorder="1" applyAlignment="1" applyProtection="1">
      <alignment horizontal="right" vertical="center"/>
    </xf>
    <xf numFmtId="176" fontId="5" fillId="18" borderId="37" xfId="28" applyNumberFormat="1" applyFont="1" applyFill="1" applyBorder="1" applyAlignment="1" applyProtection="1">
      <alignment horizontal="right" vertical="center"/>
    </xf>
    <xf numFmtId="176" fontId="5" fillId="18" borderId="38" xfId="28" applyNumberFormat="1" applyFont="1" applyFill="1" applyBorder="1" applyAlignment="1" applyProtection="1">
      <alignment horizontal="right" vertical="center"/>
    </xf>
    <xf numFmtId="176" fontId="5" fillId="18" borderId="39" xfId="28" applyNumberFormat="1" applyFont="1" applyFill="1" applyBorder="1" applyAlignment="1" applyProtection="1">
      <alignment horizontal="right" vertical="center"/>
    </xf>
    <xf numFmtId="176" fontId="5" fillId="18" borderId="40" xfId="28" applyNumberFormat="1" applyFont="1" applyFill="1" applyBorder="1" applyAlignment="1" applyProtection="1">
      <alignment horizontal="right" vertical="center"/>
    </xf>
    <xf numFmtId="0" fontId="3" fillId="0" borderId="31" xfId="43" applyFont="1" applyBorder="1" applyAlignment="1" applyProtection="1">
      <alignment horizontal="left" vertical="center"/>
    </xf>
    <xf numFmtId="38" fontId="5" fillId="18" borderId="41" xfId="34" applyNumberFormat="1" applyFont="1" applyFill="1" applyBorder="1" applyAlignment="1" applyProtection="1">
      <alignment horizontal="right" vertical="center"/>
    </xf>
    <xf numFmtId="0" fontId="3" fillId="0" borderId="30" xfId="43" applyFont="1" applyBorder="1" applyAlignment="1">
      <alignment vertical="center" shrinkToFit="1"/>
    </xf>
    <xf numFmtId="0" fontId="3" fillId="0" borderId="42" xfId="43" applyFont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3" fillId="0" borderId="44" xfId="43" applyFont="1" applyBorder="1" applyAlignment="1">
      <alignment horizontal="center" vertical="center"/>
    </xf>
    <xf numFmtId="0" fontId="3" fillId="0" borderId="45" xfId="43" applyFont="1" applyBorder="1" applyAlignment="1">
      <alignment horizontal="center" vertical="center"/>
    </xf>
    <xf numFmtId="0" fontId="3" fillId="0" borderId="45" xfId="43" applyFont="1" applyBorder="1" applyAlignment="1" applyProtection="1">
      <alignment horizontal="center" vertical="center"/>
    </xf>
    <xf numFmtId="0" fontId="4" fillId="0" borderId="0" xfId="43" applyFont="1" applyAlignment="1">
      <alignment horizontal="right" vertical="center"/>
    </xf>
    <xf numFmtId="38" fontId="3" fillId="0" borderId="0" xfId="43" applyNumberFormat="1" applyFont="1" applyAlignment="1">
      <alignment vertical="center"/>
    </xf>
    <xf numFmtId="38" fontId="5" fillId="0" borderId="20" xfId="34" applyFont="1" applyFill="1" applyBorder="1" applyAlignment="1" applyProtection="1">
      <alignment horizontal="right" vertical="center"/>
    </xf>
    <xf numFmtId="38" fontId="5" fillId="0" borderId="26" xfId="34" applyFont="1" applyFill="1" applyBorder="1" applyAlignment="1" applyProtection="1">
      <alignment horizontal="right" vertical="center"/>
    </xf>
    <xf numFmtId="38" fontId="5" fillId="0" borderId="21" xfId="34" applyFont="1" applyFill="1" applyBorder="1" applyAlignment="1" applyProtection="1">
      <alignment horizontal="right" vertical="center"/>
    </xf>
    <xf numFmtId="38" fontId="5" fillId="0" borderId="27" xfId="34" applyFont="1" applyFill="1" applyBorder="1" applyAlignment="1" applyProtection="1">
      <alignment horizontal="right" vertical="center"/>
    </xf>
    <xf numFmtId="38" fontId="5" fillId="0" borderId="34" xfId="34" applyFont="1" applyFill="1" applyBorder="1" applyAlignment="1" applyProtection="1">
      <alignment horizontal="right" vertical="center"/>
    </xf>
    <xf numFmtId="0" fontId="3" fillId="0" borderId="12" xfId="43" applyFont="1" applyFill="1" applyBorder="1" applyAlignment="1" applyProtection="1">
      <alignment horizontal="center" vertical="center"/>
    </xf>
    <xf numFmtId="0" fontId="3" fillId="0" borderId="46" xfId="43" applyFont="1" applyFill="1" applyBorder="1" applyAlignment="1" applyProtection="1">
      <alignment horizontal="center" vertical="center"/>
    </xf>
    <xf numFmtId="38" fontId="5" fillId="0" borderId="47" xfId="34" applyFont="1" applyBorder="1" applyAlignment="1" applyProtection="1">
      <alignment horizontal="right" vertical="center"/>
    </xf>
    <xf numFmtId="38" fontId="5" fillId="0" borderId="39" xfId="34" applyFont="1" applyBorder="1" applyAlignment="1" applyProtection="1">
      <alignment horizontal="right" vertical="center"/>
    </xf>
    <xf numFmtId="38" fontId="5" fillId="18" borderId="48" xfId="34" applyFont="1" applyFill="1" applyBorder="1" applyAlignment="1" applyProtection="1">
      <alignment horizontal="right" vertical="center"/>
    </xf>
    <xf numFmtId="38" fontId="5" fillId="18" borderId="13" xfId="34" applyFont="1" applyFill="1" applyBorder="1" applyAlignment="1" applyProtection="1">
      <alignment horizontal="right" vertical="center"/>
    </xf>
    <xf numFmtId="0" fontId="0" fillId="0" borderId="0" xfId="0" quotePrefix="1">
      <alignment vertical="center"/>
    </xf>
    <xf numFmtId="38" fontId="0" fillId="0" borderId="10" xfId="0" applyNumberFormat="1" applyBorder="1">
      <alignment vertical="center"/>
    </xf>
    <xf numFmtId="0" fontId="3" fillId="0" borderId="45" xfId="43" applyFont="1" applyBorder="1" applyAlignment="1">
      <alignment horizontal="center" vertical="center"/>
    </xf>
    <xf numFmtId="38" fontId="5" fillId="0" borderId="18" xfId="34" applyFont="1" applyBorder="1" applyAlignment="1" applyProtection="1">
      <alignment horizontal="right" vertical="center"/>
    </xf>
    <xf numFmtId="38" fontId="5" fillId="0" borderId="66" xfId="34" applyFont="1" applyBorder="1" applyAlignment="1" applyProtection="1">
      <alignment horizontal="right" vertical="center"/>
    </xf>
    <xf numFmtId="0" fontId="3" fillId="0" borderId="68" xfId="43" quotePrefix="1" applyFont="1" applyFill="1" applyBorder="1" applyAlignment="1" applyProtection="1">
      <alignment horizontal="center" vertical="center"/>
    </xf>
    <xf numFmtId="38" fontId="5" fillId="0" borderId="69" xfId="34" applyFont="1" applyBorder="1" applyAlignment="1" applyProtection="1">
      <alignment horizontal="right" vertical="center"/>
    </xf>
    <xf numFmtId="176" fontId="5" fillId="18" borderId="70" xfId="34" applyNumberFormat="1" applyFont="1" applyFill="1" applyBorder="1" applyAlignment="1" applyProtection="1">
      <alignment horizontal="right" vertical="center"/>
    </xf>
    <xf numFmtId="0" fontId="3" fillId="0" borderId="72" xfId="43" applyFont="1" applyBorder="1" applyAlignment="1">
      <alignment vertical="center"/>
    </xf>
    <xf numFmtId="38" fontId="5" fillId="0" borderId="71" xfId="34" applyFont="1" applyBorder="1" applyAlignment="1" applyProtection="1">
      <alignment horizontal="right" vertical="center"/>
    </xf>
    <xf numFmtId="0" fontId="3" fillId="0" borderId="73" xfId="43" applyFont="1" applyBorder="1" applyAlignment="1">
      <alignment vertical="center"/>
    </xf>
    <xf numFmtId="0" fontId="3" fillId="0" borderId="74" xfId="43" applyFont="1" applyBorder="1" applyAlignment="1">
      <alignment vertical="center" shrinkToFit="1"/>
    </xf>
    <xf numFmtId="38" fontId="5" fillId="0" borderId="49" xfId="34" applyFont="1" applyBorder="1" applyAlignment="1" applyProtection="1">
      <alignment horizontal="right" vertical="center"/>
    </xf>
    <xf numFmtId="38" fontId="5" fillId="0" borderId="67" xfId="34" applyFont="1" applyBorder="1" applyAlignment="1" applyProtection="1">
      <alignment horizontal="right" vertical="center"/>
    </xf>
    <xf numFmtId="0" fontId="3" fillId="0" borderId="74" xfId="43" quotePrefix="1" applyFont="1" applyBorder="1" applyAlignment="1" applyProtection="1">
      <alignment horizontal="left" vertical="center"/>
    </xf>
    <xf numFmtId="38" fontId="5" fillId="0" borderId="43" xfId="34" applyFont="1" applyBorder="1" applyAlignment="1" applyProtection="1">
      <alignment horizontal="right" vertical="center"/>
    </xf>
    <xf numFmtId="0" fontId="3" fillId="0" borderId="74" xfId="43" applyFont="1" applyBorder="1" applyAlignment="1" applyProtection="1">
      <alignment horizontal="left" vertical="center"/>
    </xf>
    <xf numFmtId="0" fontId="3" fillId="0" borderId="75" xfId="43" applyFont="1" applyBorder="1" applyAlignment="1">
      <alignment vertical="center"/>
    </xf>
    <xf numFmtId="0" fontId="3" fillId="0" borderId="76" xfId="43" applyFont="1" applyBorder="1" applyAlignment="1">
      <alignment vertical="center"/>
    </xf>
    <xf numFmtId="38" fontId="5" fillId="0" borderId="50" xfId="34" applyFont="1" applyBorder="1" applyAlignment="1" applyProtection="1">
      <alignment horizontal="right" vertical="center"/>
    </xf>
    <xf numFmtId="0" fontId="3" fillId="0" borderId="73" xfId="43" applyFont="1" applyBorder="1" applyAlignment="1">
      <alignment vertical="center" shrinkToFit="1"/>
    </xf>
    <xf numFmtId="38" fontId="5" fillId="0" borderId="77" xfId="34" applyFont="1" applyBorder="1" applyAlignment="1" applyProtection="1">
      <alignment horizontal="right" vertical="center"/>
    </xf>
    <xf numFmtId="38" fontId="5" fillId="0" borderId="79" xfId="34" applyFont="1" applyBorder="1" applyAlignment="1" applyProtection="1">
      <alignment horizontal="right" vertical="center"/>
    </xf>
    <xf numFmtId="38" fontId="5" fillId="0" borderId="80" xfId="34" applyFont="1" applyBorder="1" applyAlignment="1" applyProtection="1">
      <alignment horizontal="right" vertical="center"/>
    </xf>
    <xf numFmtId="38" fontId="5" fillId="0" borderId="78" xfId="34" applyFont="1" applyBorder="1" applyAlignment="1" applyProtection="1">
      <alignment horizontal="right" vertical="center"/>
    </xf>
    <xf numFmtId="38" fontId="5" fillId="0" borderId="10" xfId="34" applyFont="1" applyBorder="1" applyAlignment="1" applyProtection="1">
      <alignment horizontal="right" vertical="center"/>
    </xf>
    <xf numFmtId="38" fontId="5" fillId="0" borderId="10" xfId="0" applyNumberFormat="1" applyFont="1" applyBorder="1">
      <alignment vertical="center"/>
    </xf>
    <xf numFmtId="38" fontId="0" fillId="0" borderId="0" xfId="0" applyNumberFormat="1">
      <alignment vertical="center"/>
    </xf>
    <xf numFmtId="0" fontId="0" fillId="19" borderId="0" xfId="0" applyFill="1">
      <alignment vertical="center"/>
    </xf>
    <xf numFmtId="0" fontId="0" fillId="19" borderId="10" xfId="0" applyFill="1" applyBorder="1" applyAlignment="1">
      <alignment horizontal="center" vertical="center"/>
    </xf>
    <xf numFmtId="38" fontId="0" fillId="19" borderId="10" xfId="0" applyNumberFormat="1" applyFill="1" applyBorder="1">
      <alignment vertical="center"/>
    </xf>
    <xf numFmtId="0" fontId="24" fillId="0" borderId="0" xfId="43" applyFont="1" applyAlignment="1" applyProtection="1">
      <alignment horizontal="center" vertical="center"/>
    </xf>
    <xf numFmtId="0" fontId="3" fillId="0" borderId="51" xfId="43" applyFont="1" applyBorder="1" applyAlignment="1">
      <alignment horizontal="center" vertical="center" textRotation="255"/>
    </xf>
    <xf numFmtId="0" fontId="3" fillId="0" borderId="52" xfId="43" applyFont="1" applyBorder="1" applyAlignment="1">
      <alignment horizontal="center" vertical="center" textRotation="255"/>
    </xf>
    <xf numFmtId="0" fontId="3" fillId="0" borderId="14" xfId="43" applyFont="1" applyBorder="1" applyAlignment="1">
      <alignment horizontal="center" vertical="center" textRotation="255"/>
    </xf>
    <xf numFmtId="0" fontId="3" fillId="0" borderId="53" xfId="43" applyFont="1" applyBorder="1" applyAlignment="1">
      <alignment horizontal="center" vertical="center" textRotation="255"/>
    </xf>
    <xf numFmtId="0" fontId="3" fillId="0" borderId="54" xfId="43" applyFont="1" applyBorder="1" applyAlignment="1">
      <alignment horizontal="center" vertical="center" textRotation="255"/>
    </xf>
    <xf numFmtId="0" fontId="3" fillId="0" borderId="55" xfId="43" applyFont="1" applyBorder="1" applyAlignment="1">
      <alignment horizontal="center" vertical="center" textRotation="255"/>
    </xf>
    <xf numFmtId="0" fontId="3" fillId="0" borderId="51" xfId="43" applyFont="1" applyBorder="1" applyAlignment="1" applyProtection="1">
      <alignment horizontal="center" vertical="center" textRotation="255" wrapText="1"/>
    </xf>
    <xf numFmtId="0" fontId="3" fillId="0" borderId="52" xfId="43" applyFont="1" applyBorder="1" applyAlignment="1" applyProtection="1">
      <alignment horizontal="center" vertical="center" textRotation="255"/>
    </xf>
    <xf numFmtId="0" fontId="3" fillId="0" borderId="14" xfId="43" applyFont="1" applyBorder="1" applyAlignment="1" applyProtection="1">
      <alignment horizontal="center" vertical="center" textRotation="255"/>
    </xf>
    <xf numFmtId="0" fontId="3" fillId="0" borderId="53" xfId="43" applyFont="1" applyBorder="1" applyAlignment="1" applyProtection="1">
      <alignment horizontal="center" vertical="center" textRotation="255"/>
    </xf>
    <xf numFmtId="0" fontId="3" fillId="0" borderId="54" xfId="43" applyFont="1" applyBorder="1" applyAlignment="1" applyProtection="1">
      <alignment horizontal="center" vertical="center" textRotation="255"/>
    </xf>
    <xf numFmtId="0" fontId="3" fillId="0" borderId="55" xfId="43" applyFont="1" applyBorder="1" applyAlignment="1" applyProtection="1">
      <alignment horizontal="center" vertical="center" textRotation="255"/>
    </xf>
    <xf numFmtId="0" fontId="3" fillId="0" borderId="11" xfId="43" applyFont="1" applyBorder="1" applyAlignment="1">
      <alignment horizontal="left" vertical="center"/>
    </xf>
    <xf numFmtId="0" fontId="3" fillId="0" borderId="56" xfId="43" applyFont="1" applyBorder="1" applyAlignment="1" applyProtection="1">
      <alignment horizontal="center" vertical="center"/>
    </xf>
    <xf numFmtId="0" fontId="3" fillId="0" borderId="57" xfId="43" applyFont="1" applyBorder="1" applyAlignment="1" applyProtection="1">
      <alignment horizontal="center" vertical="center"/>
    </xf>
    <xf numFmtId="0" fontId="3" fillId="0" borderId="58" xfId="43" applyFont="1" applyBorder="1" applyAlignment="1" applyProtection="1">
      <alignment horizontal="center" vertical="center"/>
    </xf>
    <xf numFmtId="0" fontId="3" fillId="18" borderId="36" xfId="43" applyFont="1" applyFill="1" applyBorder="1" applyAlignment="1" applyProtection="1">
      <alignment horizontal="center" vertical="center"/>
    </xf>
    <xf numFmtId="0" fontId="3" fillId="18" borderId="59" xfId="43" applyFont="1" applyFill="1" applyBorder="1" applyAlignment="1" applyProtection="1">
      <alignment horizontal="center" vertical="center"/>
    </xf>
    <xf numFmtId="0" fontId="3" fillId="18" borderId="60" xfId="43" applyFont="1" applyFill="1" applyBorder="1" applyAlignment="1" applyProtection="1">
      <alignment horizontal="center" vertical="center"/>
    </xf>
    <xf numFmtId="0" fontId="3" fillId="0" borderId="44" xfId="43" applyFont="1" applyBorder="1" applyAlignment="1">
      <alignment horizontal="center" vertical="center"/>
    </xf>
    <xf numFmtId="0" fontId="3" fillId="0" borderId="45" xfId="43" applyFont="1" applyBorder="1" applyAlignment="1">
      <alignment horizontal="center" vertical="center"/>
    </xf>
    <xf numFmtId="0" fontId="3" fillId="0" borderId="61" xfId="43" applyFont="1" applyBorder="1" applyAlignment="1">
      <alignment horizontal="center" vertical="center"/>
    </xf>
    <xf numFmtId="0" fontId="3" fillId="0" borderId="32" xfId="43" applyFont="1" applyBorder="1" applyAlignment="1" applyProtection="1">
      <alignment horizontal="center" vertical="center" shrinkToFit="1"/>
    </xf>
    <xf numFmtId="0" fontId="3" fillId="0" borderId="62" xfId="43" applyFont="1" applyBorder="1" applyAlignment="1" applyProtection="1">
      <alignment horizontal="center" vertical="center" shrinkToFit="1"/>
    </xf>
    <xf numFmtId="0" fontId="3" fillId="0" borderId="63" xfId="43" applyFont="1" applyBorder="1" applyAlignment="1" applyProtection="1">
      <alignment horizontal="center" vertical="center" shrinkToFit="1"/>
    </xf>
    <xf numFmtId="0" fontId="3" fillId="0" borderId="64" xfId="43" applyFont="1" applyBorder="1" applyAlignment="1" applyProtection="1">
      <alignment horizontal="center" vertical="center"/>
    </xf>
    <xf numFmtId="0" fontId="3" fillId="0" borderId="65" xfId="43" applyFont="1" applyBorder="1" applyAlignment="1" applyProtection="1">
      <alignment horizontal="center" vertical="center"/>
    </xf>
    <xf numFmtId="0" fontId="3" fillId="0" borderId="51" xfId="43" applyFont="1" applyBorder="1" applyAlignment="1" applyProtection="1">
      <alignment horizontal="center" vertical="center" textRotation="255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00001197" xfId="43"/>
    <cellStyle name="良い" xfId="44" builtinId="26" customBuiltin="1"/>
  </cellStyles>
  <dxfs count="0"/>
  <tableStyles count="0" defaultTableStyle="TableStyleMedium2" defaultPivotStyle="PivotStyleLight16"/>
  <colors>
    <mruColors>
      <color rgb="FFFFFF99"/>
      <color rgb="FFFFFF66"/>
      <color rgb="FF333333"/>
      <color rgb="FFFF9966"/>
      <color rgb="FFFFCC99"/>
      <color rgb="FFFFCCCC"/>
      <color rgb="FFCCECFF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香川県　令和</a:t>
            </a:r>
            <a:r>
              <a:rPr lang="en-US" altLang="ja-JP" sz="1200"/>
              <a:t>6</a:t>
            </a:r>
            <a:r>
              <a:rPr lang="ja-JP" altLang="en-US" sz="1200"/>
              <a:t>年新設住宅着工戸数（対前年同月比）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新設住宅着工戸数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月別!$F$4:$Q$4</c:f>
              <c:strCache>
                <c:ptCount val="12"/>
                <c:pt idx="0">
                  <c:v>令和6年1月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月別!$F$6:$Q$6</c:f>
              <c:numCache>
                <c:formatCode>#,##0_);[Red]\(#,##0\)</c:formatCode>
                <c:ptCount val="12"/>
                <c:pt idx="0">
                  <c:v>471</c:v>
                </c:pt>
                <c:pt idx="1">
                  <c:v>350</c:v>
                </c:pt>
                <c:pt idx="2">
                  <c:v>399</c:v>
                </c:pt>
                <c:pt idx="3">
                  <c:v>345</c:v>
                </c:pt>
                <c:pt idx="4">
                  <c:v>465</c:v>
                </c:pt>
                <c:pt idx="5">
                  <c:v>389</c:v>
                </c:pt>
                <c:pt idx="6">
                  <c:v>384</c:v>
                </c:pt>
                <c:pt idx="7">
                  <c:v>407</c:v>
                </c:pt>
                <c:pt idx="8">
                  <c:v>398</c:v>
                </c:pt>
                <c:pt idx="9">
                  <c:v>433</c:v>
                </c:pt>
                <c:pt idx="10">
                  <c:v>389</c:v>
                </c:pt>
                <c:pt idx="11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6-431E-9322-F3667757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87320"/>
        <c:axId val="224884968"/>
      </c:barChart>
      <c:lineChart>
        <c:grouping val="standard"/>
        <c:varyColors val="0"/>
        <c:ser>
          <c:idx val="1"/>
          <c:order val="1"/>
          <c:tx>
            <c:v>新設住宅着工戸数　前年同月比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月別!$F$7:$Q$7</c:f>
              <c:numCache>
                <c:formatCode>0.0%</c:formatCode>
                <c:ptCount val="12"/>
                <c:pt idx="0">
                  <c:v>0.82486865148861643</c:v>
                </c:pt>
                <c:pt idx="1">
                  <c:v>0.85995085995085996</c:v>
                </c:pt>
                <c:pt idx="2">
                  <c:v>0.9779411764705882</c:v>
                </c:pt>
                <c:pt idx="3">
                  <c:v>1.1386138613861385</c:v>
                </c:pt>
                <c:pt idx="4">
                  <c:v>0.87901701323251413</c:v>
                </c:pt>
                <c:pt idx="5">
                  <c:v>0.91962174940898345</c:v>
                </c:pt>
                <c:pt idx="6">
                  <c:v>0.92978208232445525</c:v>
                </c:pt>
                <c:pt idx="7">
                  <c:v>0.73333333333333328</c:v>
                </c:pt>
                <c:pt idx="8">
                  <c:v>0.92129629629629628</c:v>
                </c:pt>
                <c:pt idx="9">
                  <c:v>1.0140515222482436</c:v>
                </c:pt>
                <c:pt idx="10">
                  <c:v>1.0542005420054201</c:v>
                </c:pt>
                <c:pt idx="11">
                  <c:v>0.90045248868778283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6-431E-9322-F3667757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86536"/>
        <c:axId val="224883792"/>
      </c:lineChart>
      <c:catAx>
        <c:axId val="224887320"/>
        <c:scaling>
          <c:orientation val="minMax"/>
        </c:scaling>
        <c:delete val="0"/>
        <c:axPos val="b"/>
        <c:numFmt formatCode="m&quot;月&quot;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4968"/>
        <c:crosses val="autoZero"/>
        <c:auto val="1"/>
        <c:lblAlgn val="ctr"/>
        <c:lblOffset val="100"/>
        <c:noMultiLvlLbl val="0"/>
      </c:catAx>
      <c:valAx>
        <c:axId val="22488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7320"/>
        <c:crosses val="autoZero"/>
        <c:crossBetween val="between"/>
      </c:valAx>
      <c:valAx>
        <c:axId val="224883792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対前年同月比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6536"/>
        <c:crosses val="max"/>
        <c:crossBetween val="between"/>
      </c:valAx>
      <c:catAx>
        <c:axId val="224886536"/>
        <c:scaling>
          <c:orientation val="minMax"/>
        </c:scaling>
        <c:delete val="1"/>
        <c:axPos val="b"/>
        <c:majorTickMark val="none"/>
        <c:minorTickMark val="none"/>
        <c:tickLblPos val="nextTo"/>
        <c:crossAx val="224883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香川県　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新設住宅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着工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戸数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（対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前年同月比）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【R2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年～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R6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年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】</a:t>
            </a:r>
            <a:endParaRPr lang="ja-JP" sz="120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新設住宅着工戸数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参照ｼｰﾄ!$A$97:$B$156</c:f>
              <c:multiLvlStrCache>
                <c:ptCount val="60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</c:lvl>
                <c:lvl>
                  <c:pt idx="0">
                    <c:v>令和2年</c:v>
                  </c:pt>
                  <c:pt idx="12">
                    <c:v>令和3年</c:v>
                  </c:pt>
                  <c:pt idx="24">
                    <c:v>令和4年</c:v>
                  </c:pt>
                  <c:pt idx="36">
                    <c:v>令和5年</c:v>
                  </c:pt>
                  <c:pt idx="48">
                    <c:v>令和6年</c:v>
                  </c:pt>
                </c:lvl>
              </c:multiLvlStrCache>
            </c:multiLvlStrRef>
          </c:cat>
          <c:val>
            <c:numRef>
              <c:f>参照ｼｰﾄ!$C$97:$C$156</c:f>
              <c:numCache>
                <c:formatCode>#,##0_);[Red]\(#,##0\)</c:formatCode>
                <c:ptCount val="60"/>
                <c:pt idx="0">
                  <c:v>276</c:v>
                </c:pt>
                <c:pt idx="1">
                  <c:v>426</c:v>
                </c:pt>
                <c:pt idx="2">
                  <c:v>513</c:v>
                </c:pt>
                <c:pt idx="3">
                  <c:v>384</c:v>
                </c:pt>
                <c:pt idx="4">
                  <c:v>324</c:v>
                </c:pt>
                <c:pt idx="5">
                  <c:v>297</c:v>
                </c:pt>
                <c:pt idx="6">
                  <c:v>434</c:v>
                </c:pt>
                <c:pt idx="7">
                  <c:v>355</c:v>
                </c:pt>
                <c:pt idx="8">
                  <c:v>411</c:v>
                </c:pt>
                <c:pt idx="9">
                  <c:v>345</c:v>
                </c:pt>
                <c:pt idx="10">
                  <c:v>522</c:v>
                </c:pt>
                <c:pt idx="11">
                  <c:v>460</c:v>
                </c:pt>
                <c:pt idx="12">
                  <c:v>359</c:v>
                </c:pt>
                <c:pt idx="13">
                  <c:v>408</c:v>
                </c:pt>
                <c:pt idx="14">
                  <c:v>389</c:v>
                </c:pt>
                <c:pt idx="15">
                  <c:v>602</c:v>
                </c:pt>
                <c:pt idx="16">
                  <c:v>449</c:v>
                </c:pt>
                <c:pt idx="17">
                  <c:v>427</c:v>
                </c:pt>
                <c:pt idx="18">
                  <c:v>650</c:v>
                </c:pt>
                <c:pt idx="19">
                  <c:v>520</c:v>
                </c:pt>
                <c:pt idx="20">
                  <c:v>457</c:v>
                </c:pt>
                <c:pt idx="21">
                  <c:v>439</c:v>
                </c:pt>
                <c:pt idx="22">
                  <c:v>641</c:v>
                </c:pt>
                <c:pt idx="23">
                  <c:v>377</c:v>
                </c:pt>
                <c:pt idx="24">
                  <c:v>308</c:v>
                </c:pt>
                <c:pt idx="25">
                  <c:v>398</c:v>
                </c:pt>
                <c:pt idx="26">
                  <c:v>444</c:v>
                </c:pt>
                <c:pt idx="27">
                  <c:v>542</c:v>
                </c:pt>
                <c:pt idx="28">
                  <c:v>364</c:v>
                </c:pt>
                <c:pt idx="29">
                  <c:v>561</c:v>
                </c:pt>
                <c:pt idx="30">
                  <c:v>521</c:v>
                </c:pt>
                <c:pt idx="31">
                  <c:v>493</c:v>
                </c:pt>
                <c:pt idx="32">
                  <c:v>502</c:v>
                </c:pt>
                <c:pt idx="33">
                  <c:v>378</c:v>
                </c:pt>
                <c:pt idx="34">
                  <c:v>373</c:v>
                </c:pt>
                <c:pt idx="35">
                  <c:v>314</c:v>
                </c:pt>
                <c:pt idx="36">
                  <c:v>571</c:v>
                </c:pt>
                <c:pt idx="37">
                  <c:v>407</c:v>
                </c:pt>
                <c:pt idx="38">
                  <c:v>408</c:v>
                </c:pt>
                <c:pt idx="39">
                  <c:v>303</c:v>
                </c:pt>
                <c:pt idx="40">
                  <c:v>529</c:v>
                </c:pt>
                <c:pt idx="41">
                  <c:v>423</c:v>
                </c:pt>
                <c:pt idx="42">
                  <c:v>413</c:v>
                </c:pt>
                <c:pt idx="43">
                  <c:v>555</c:v>
                </c:pt>
                <c:pt idx="44">
                  <c:v>432</c:v>
                </c:pt>
                <c:pt idx="45">
                  <c:v>427</c:v>
                </c:pt>
                <c:pt idx="46">
                  <c:v>369</c:v>
                </c:pt>
                <c:pt idx="47">
                  <c:v>442</c:v>
                </c:pt>
                <c:pt idx="48">
                  <c:v>471</c:v>
                </c:pt>
                <c:pt idx="49">
                  <c:v>350</c:v>
                </c:pt>
                <c:pt idx="50">
                  <c:v>399</c:v>
                </c:pt>
                <c:pt idx="51">
                  <c:v>345</c:v>
                </c:pt>
                <c:pt idx="52">
                  <c:v>465</c:v>
                </c:pt>
                <c:pt idx="53">
                  <c:v>389</c:v>
                </c:pt>
                <c:pt idx="54">
                  <c:v>384</c:v>
                </c:pt>
                <c:pt idx="55">
                  <c:v>407</c:v>
                </c:pt>
                <c:pt idx="56">
                  <c:v>398</c:v>
                </c:pt>
                <c:pt idx="57">
                  <c:v>433</c:v>
                </c:pt>
                <c:pt idx="58">
                  <c:v>389</c:v>
                </c:pt>
                <c:pt idx="59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1-48C8-B5B0-F4BCBF93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86144"/>
        <c:axId val="224888104"/>
      </c:barChart>
      <c:lineChart>
        <c:grouping val="standard"/>
        <c:varyColors val="0"/>
        <c:ser>
          <c:idx val="1"/>
          <c:order val="1"/>
          <c:tx>
            <c:v>新設住宅着工戸数　前年同月比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参照ｼｰﾄ!$A$97:$B$156</c:f>
              <c:multiLvlStrCache>
                <c:ptCount val="60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</c:lvl>
                <c:lvl>
                  <c:pt idx="0">
                    <c:v>令和2年</c:v>
                  </c:pt>
                  <c:pt idx="12">
                    <c:v>令和3年</c:v>
                  </c:pt>
                  <c:pt idx="24">
                    <c:v>令和4年</c:v>
                  </c:pt>
                  <c:pt idx="36">
                    <c:v>令和5年</c:v>
                  </c:pt>
                  <c:pt idx="48">
                    <c:v>令和6年</c:v>
                  </c:pt>
                </c:lvl>
              </c:multiLvlStrCache>
            </c:multiLvlStrRef>
          </c:cat>
          <c:val>
            <c:numRef>
              <c:f>参照ｼｰﾄ!$D$97:$D$156</c:f>
              <c:numCache>
                <c:formatCode>0.0%</c:formatCode>
                <c:ptCount val="60"/>
                <c:pt idx="0">
                  <c:v>0.75</c:v>
                </c:pt>
                <c:pt idx="1">
                  <c:v>0.81923076923076921</c:v>
                </c:pt>
                <c:pt idx="2">
                  <c:v>0.77727272727272723</c:v>
                </c:pt>
                <c:pt idx="3">
                  <c:v>0.87272727272727268</c:v>
                </c:pt>
                <c:pt idx="4">
                  <c:v>0.99692307692307691</c:v>
                </c:pt>
                <c:pt idx="5">
                  <c:v>0.43870014771048743</c:v>
                </c:pt>
                <c:pt idx="6">
                  <c:v>0.93939393939393945</c:v>
                </c:pt>
                <c:pt idx="7">
                  <c:v>0.89195979899497491</c:v>
                </c:pt>
                <c:pt idx="8">
                  <c:v>0.7754716981132076</c:v>
                </c:pt>
                <c:pt idx="9">
                  <c:v>0.85607940446650121</c:v>
                </c:pt>
                <c:pt idx="10">
                  <c:v>0.98863636363636365</c:v>
                </c:pt>
                <c:pt idx="11">
                  <c:v>1.2466124661246611</c:v>
                </c:pt>
                <c:pt idx="12">
                  <c:v>1.3007246376811594</c:v>
                </c:pt>
                <c:pt idx="13">
                  <c:v>0.95774647887323938</c:v>
                </c:pt>
                <c:pt idx="14">
                  <c:v>0.75828460038986356</c:v>
                </c:pt>
                <c:pt idx="15">
                  <c:v>1.5677083333333333</c:v>
                </c:pt>
                <c:pt idx="16">
                  <c:v>1.3858024691358024</c:v>
                </c:pt>
                <c:pt idx="17">
                  <c:v>1.4377104377104377</c:v>
                </c:pt>
                <c:pt idx="18">
                  <c:v>1.4976958525345623</c:v>
                </c:pt>
                <c:pt idx="19">
                  <c:v>1.4647887323943662</c:v>
                </c:pt>
                <c:pt idx="20">
                  <c:v>1.1119221411192215</c:v>
                </c:pt>
                <c:pt idx="21">
                  <c:v>1.2724637681159421</c:v>
                </c:pt>
                <c:pt idx="22">
                  <c:v>1.2279693486590038</c:v>
                </c:pt>
                <c:pt idx="23">
                  <c:v>0.81956521739130439</c:v>
                </c:pt>
                <c:pt idx="24">
                  <c:v>0.85793871866295268</c:v>
                </c:pt>
                <c:pt idx="25">
                  <c:v>0.97549019607843135</c:v>
                </c:pt>
                <c:pt idx="26">
                  <c:v>1.1413881748071979</c:v>
                </c:pt>
                <c:pt idx="27">
                  <c:v>0.90033222591362128</c:v>
                </c:pt>
                <c:pt idx="28">
                  <c:v>0.81069042316258355</c:v>
                </c:pt>
                <c:pt idx="29">
                  <c:v>1.3138173302107727</c:v>
                </c:pt>
                <c:pt idx="30">
                  <c:v>0.80153846153846153</c:v>
                </c:pt>
                <c:pt idx="31">
                  <c:v>0.94807692307692304</c:v>
                </c:pt>
                <c:pt idx="32">
                  <c:v>1.0984682713347922</c:v>
                </c:pt>
                <c:pt idx="33">
                  <c:v>0.86104783599088841</c:v>
                </c:pt>
                <c:pt idx="34">
                  <c:v>0.5819032761310452</c:v>
                </c:pt>
                <c:pt idx="35">
                  <c:v>0.83289124668435011</c:v>
                </c:pt>
                <c:pt idx="36">
                  <c:v>1.8538961038961039</c:v>
                </c:pt>
                <c:pt idx="37">
                  <c:v>1.0226130653266332</c:v>
                </c:pt>
                <c:pt idx="38">
                  <c:v>0.91891891891891897</c:v>
                </c:pt>
                <c:pt idx="39">
                  <c:v>0.55904059040590404</c:v>
                </c:pt>
                <c:pt idx="40">
                  <c:v>1.4532967032967032</c:v>
                </c:pt>
                <c:pt idx="41">
                  <c:v>0.75401069518716579</c:v>
                </c:pt>
                <c:pt idx="42">
                  <c:v>0.79270633397312862</c:v>
                </c:pt>
                <c:pt idx="43">
                  <c:v>1.1257606490872212</c:v>
                </c:pt>
                <c:pt idx="44">
                  <c:v>0.8605577689243028</c:v>
                </c:pt>
                <c:pt idx="45">
                  <c:v>1.1296296296296295</c:v>
                </c:pt>
                <c:pt idx="46">
                  <c:v>0.98927613941018766</c:v>
                </c:pt>
                <c:pt idx="47">
                  <c:v>1.4076433121019107</c:v>
                </c:pt>
                <c:pt idx="48">
                  <c:v>0.82486865148861643</c:v>
                </c:pt>
                <c:pt idx="49">
                  <c:v>0.85995085995085996</c:v>
                </c:pt>
                <c:pt idx="50">
                  <c:v>0.9779411764705882</c:v>
                </c:pt>
                <c:pt idx="51">
                  <c:v>1.1386138613861385</c:v>
                </c:pt>
                <c:pt idx="52">
                  <c:v>0.87901701323251413</c:v>
                </c:pt>
                <c:pt idx="53">
                  <c:v>0.91962174940898345</c:v>
                </c:pt>
                <c:pt idx="54">
                  <c:v>0.92978208232445525</c:v>
                </c:pt>
                <c:pt idx="55">
                  <c:v>0.73333333333333328</c:v>
                </c:pt>
                <c:pt idx="56">
                  <c:v>0.92129629629629628</c:v>
                </c:pt>
                <c:pt idx="57">
                  <c:v>1.0140515222482436</c:v>
                </c:pt>
                <c:pt idx="58">
                  <c:v>1.0542005420054201</c:v>
                </c:pt>
                <c:pt idx="59">
                  <c:v>0.90045248868778283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1-48C8-B5B0-F4BCBF93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31208"/>
        <c:axId val="224888496"/>
      </c:lineChart>
      <c:catAx>
        <c:axId val="224886144"/>
        <c:scaling>
          <c:orientation val="minMax"/>
        </c:scaling>
        <c:delete val="0"/>
        <c:axPos val="b"/>
        <c:numFmt formatCode="yyyy&quot;年&quot;m&quot;月&quot;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8104"/>
        <c:crosses val="autoZero"/>
        <c:auto val="1"/>
        <c:lblAlgn val="ctr"/>
        <c:lblOffset val="100"/>
        <c:tickMarkSkip val="1"/>
        <c:noMultiLvlLbl val="0"/>
      </c:catAx>
      <c:valAx>
        <c:axId val="224888104"/>
        <c:scaling>
          <c:orientation val="minMax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6144"/>
        <c:crosses val="autoZero"/>
        <c:crossBetween val="between"/>
      </c:valAx>
      <c:valAx>
        <c:axId val="224888496"/>
        <c:scaling>
          <c:orientation val="minMax"/>
          <c:max val="3.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前年同月比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831208"/>
        <c:crosses val="max"/>
        <c:crossBetween val="between"/>
      </c:valAx>
      <c:catAx>
        <c:axId val="293831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48884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23817" y="255069"/>
    <xdr:ext cx="6015304" cy="452717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816" y="4871891"/>
    <xdr:ext cx="6031007" cy="4542690"/>
    <xdr:graphicFrame macro="">
      <xdr:nvGraphicFramePr>
        <xdr:cNvPr id="3" name="グラフ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0.01525</cdr:y>
    </cdr:from>
    <cdr:to>
      <cdr:x>0.05171</cdr:x>
      <cdr:y>0.05932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9039"/>
          <a:ext cx="311051" cy="199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0.01525</cdr:y>
    </cdr:from>
    <cdr:to>
      <cdr:x>0.05171</cdr:x>
      <cdr:y>0.05932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9276"/>
          <a:ext cx="311863" cy="20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6/&#9734;&#38598;&#35336;&#12487;&#12540;&#12479;&#12304;&#24180;&#21029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7/&#9734;&#38598;&#35336;&#12487;&#12540;&#12479;&#12304;&#24180;&#2102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4/&#9734;&#38598;&#35336;&#12487;&#12540;&#12479;&#12304;&#24180;&#21029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5/&#9734;&#38598;&#35336;&#12487;&#12540;&#12479;&#12304;&#24180;&#2102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別"/>
      <sheetName val="構造別"/>
      <sheetName val="プレハブ"/>
      <sheetName val="２×４"/>
      <sheetName val="建築物‗年次"/>
    </sheetNames>
    <sheetDataSet>
      <sheetData sheetId="0">
        <row r="9">
          <cell r="D9">
            <v>571</v>
          </cell>
        </row>
        <row r="15">
          <cell r="D15">
            <v>407</v>
          </cell>
        </row>
        <row r="21">
          <cell r="D21">
            <v>408</v>
          </cell>
        </row>
        <row r="27">
          <cell r="D27">
            <v>303</v>
          </cell>
        </row>
        <row r="33">
          <cell r="D33">
            <v>529</v>
          </cell>
        </row>
        <row r="39">
          <cell r="D39">
            <v>423</v>
          </cell>
        </row>
        <row r="45">
          <cell r="D45">
            <v>413</v>
          </cell>
        </row>
        <row r="51">
          <cell r="D51">
            <v>555</v>
          </cell>
        </row>
        <row r="57">
          <cell r="D57">
            <v>432</v>
          </cell>
        </row>
        <row r="63">
          <cell r="D63">
            <v>427</v>
          </cell>
        </row>
        <row r="69">
          <cell r="D69">
            <v>369</v>
          </cell>
        </row>
        <row r="75">
          <cell r="D75">
            <v>442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別"/>
      <sheetName val="構造別"/>
      <sheetName val="プレハブ"/>
      <sheetName val="２×４"/>
      <sheetName val="建築物＿年次"/>
    </sheetNames>
    <sheetDataSet>
      <sheetData sheetId="0">
        <row r="9">
          <cell r="D9">
            <v>471</v>
          </cell>
          <cell r="F9">
            <v>172</v>
          </cell>
          <cell r="H9">
            <v>138</v>
          </cell>
          <cell r="J9">
            <v>161</v>
          </cell>
          <cell r="L9">
            <v>422</v>
          </cell>
          <cell r="T9">
            <v>0</v>
          </cell>
          <cell r="AB9">
            <v>11</v>
          </cell>
          <cell r="AJ9">
            <v>0</v>
          </cell>
          <cell r="AR9">
            <v>38</v>
          </cell>
        </row>
        <row r="10">
          <cell r="D10">
            <v>136</v>
          </cell>
          <cell r="E10">
            <v>15644</v>
          </cell>
        </row>
        <row r="11">
          <cell r="D11">
            <v>260</v>
          </cell>
          <cell r="E11">
            <v>12542</v>
          </cell>
        </row>
        <row r="12">
          <cell r="D12">
            <v>0</v>
          </cell>
          <cell r="E12">
            <v>0</v>
          </cell>
        </row>
        <row r="13">
          <cell r="D13">
            <v>75</v>
          </cell>
          <cell r="E13">
            <v>6655</v>
          </cell>
          <cell r="F13">
            <v>36</v>
          </cell>
        </row>
        <row r="15">
          <cell r="D15">
            <v>350</v>
          </cell>
          <cell r="F15">
            <v>220</v>
          </cell>
          <cell r="H15">
            <v>42</v>
          </cell>
          <cell r="J15">
            <v>88</v>
          </cell>
          <cell r="L15">
            <v>297</v>
          </cell>
          <cell r="T15">
            <v>0</v>
          </cell>
          <cell r="AB15">
            <v>10</v>
          </cell>
          <cell r="AJ15">
            <v>0</v>
          </cell>
          <cell r="AR15">
            <v>43</v>
          </cell>
        </row>
        <row r="16">
          <cell r="D16">
            <v>183</v>
          </cell>
          <cell r="E16">
            <v>20197</v>
          </cell>
        </row>
        <row r="17">
          <cell r="D17">
            <v>73</v>
          </cell>
          <cell r="E17">
            <v>3821</v>
          </cell>
        </row>
        <row r="18">
          <cell r="D18">
            <v>0</v>
          </cell>
          <cell r="E18">
            <v>0</v>
          </cell>
        </row>
        <row r="19">
          <cell r="D19">
            <v>94</v>
          </cell>
          <cell r="E19">
            <v>9037</v>
          </cell>
          <cell r="F19">
            <v>35</v>
          </cell>
        </row>
        <row r="21">
          <cell r="D21">
            <v>399</v>
          </cell>
          <cell r="F21">
            <v>244</v>
          </cell>
          <cell r="H21">
            <v>90</v>
          </cell>
          <cell r="J21">
            <v>65</v>
          </cell>
          <cell r="L21">
            <v>366</v>
          </cell>
          <cell r="T21">
            <v>0</v>
          </cell>
          <cell r="AB21">
            <v>12</v>
          </cell>
          <cell r="AJ21">
            <v>0</v>
          </cell>
          <cell r="AR21">
            <v>21</v>
          </cell>
        </row>
        <row r="22">
          <cell r="D22">
            <v>196</v>
          </cell>
          <cell r="E22">
            <v>21796</v>
          </cell>
        </row>
        <row r="23">
          <cell r="D23">
            <v>160</v>
          </cell>
          <cell r="E23">
            <v>7533</v>
          </cell>
        </row>
        <row r="24">
          <cell r="D24">
            <v>0</v>
          </cell>
          <cell r="E24">
            <v>0</v>
          </cell>
        </row>
        <row r="25">
          <cell r="D25">
            <v>43</v>
          </cell>
          <cell r="E25">
            <v>4265</v>
          </cell>
          <cell r="F25">
            <v>43</v>
          </cell>
        </row>
        <row r="27">
          <cell r="D27">
            <v>345</v>
          </cell>
          <cell r="F27">
            <v>226</v>
          </cell>
          <cell r="H27">
            <v>71</v>
          </cell>
          <cell r="J27">
            <v>48</v>
          </cell>
          <cell r="L27">
            <v>252</v>
          </cell>
          <cell r="T27">
            <v>54</v>
          </cell>
          <cell r="AB27">
            <v>17</v>
          </cell>
          <cell r="AJ27">
            <v>0</v>
          </cell>
          <cell r="AR27">
            <v>22</v>
          </cell>
        </row>
        <row r="28">
          <cell r="D28">
            <v>166</v>
          </cell>
          <cell r="E28">
            <v>18749</v>
          </cell>
        </row>
        <row r="29">
          <cell r="D29">
            <v>125</v>
          </cell>
          <cell r="E29">
            <v>7612</v>
          </cell>
        </row>
        <row r="30">
          <cell r="D30">
            <v>0</v>
          </cell>
          <cell r="E30">
            <v>0</v>
          </cell>
        </row>
        <row r="31">
          <cell r="D31">
            <v>54</v>
          </cell>
          <cell r="E31">
            <v>5631</v>
          </cell>
          <cell r="F31">
            <v>54</v>
          </cell>
        </row>
        <row r="33">
          <cell r="D33">
            <v>465</v>
          </cell>
          <cell r="F33">
            <v>230</v>
          </cell>
          <cell r="H33">
            <v>66</v>
          </cell>
          <cell r="J33">
            <v>169</v>
          </cell>
          <cell r="L33">
            <v>411</v>
          </cell>
          <cell r="T33">
            <v>0</v>
          </cell>
          <cell r="AB33">
            <v>16</v>
          </cell>
          <cell r="AJ33">
            <v>0</v>
          </cell>
          <cell r="AR33">
            <v>38</v>
          </cell>
        </row>
        <row r="34">
          <cell r="D34">
            <v>183</v>
          </cell>
          <cell r="E34">
            <v>20205</v>
          </cell>
        </row>
        <row r="35">
          <cell r="D35">
            <v>186</v>
          </cell>
          <cell r="E35">
            <v>8076</v>
          </cell>
        </row>
        <row r="36">
          <cell r="D36">
            <v>0</v>
          </cell>
          <cell r="E36">
            <v>0</v>
          </cell>
        </row>
        <row r="37">
          <cell r="D37">
            <v>96</v>
          </cell>
          <cell r="E37">
            <v>8857</v>
          </cell>
          <cell r="F37">
            <v>45</v>
          </cell>
        </row>
        <row r="39">
          <cell r="D39">
            <v>389</v>
          </cell>
          <cell r="F39">
            <v>247</v>
          </cell>
          <cell r="H39">
            <v>102</v>
          </cell>
          <cell r="J39">
            <v>40</v>
          </cell>
          <cell r="L39">
            <v>340</v>
          </cell>
          <cell r="T39">
            <v>4</v>
          </cell>
          <cell r="AB39">
            <v>19</v>
          </cell>
          <cell r="AJ39">
            <v>0</v>
          </cell>
          <cell r="AR39">
            <v>26</v>
          </cell>
        </row>
        <row r="40">
          <cell r="D40">
            <v>179</v>
          </cell>
          <cell r="E40">
            <v>19318</v>
          </cell>
        </row>
        <row r="41">
          <cell r="D41">
            <v>150</v>
          </cell>
          <cell r="E41">
            <v>8011</v>
          </cell>
        </row>
        <row r="42">
          <cell r="D42">
            <v>0</v>
          </cell>
          <cell r="E42">
            <v>0</v>
          </cell>
        </row>
        <row r="43">
          <cell r="D43">
            <v>60</v>
          </cell>
          <cell r="E43">
            <v>5935</v>
          </cell>
          <cell r="F43">
            <v>60</v>
          </cell>
        </row>
        <row r="45">
          <cell r="D45">
            <v>384</v>
          </cell>
          <cell r="F45">
            <v>249</v>
          </cell>
          <cell r="H45">
            <v>109</v>
          </cell>
          <cell r="J45">
            <v>26</v>
          </cell>
          <cell r="L45">
            <v>340</v>
          </cell>
          <cell r="T45">
            <v>12</v>
          </cell>
          <cell r="AB45">
            <v>11</v>
          </cell>
          <cell r="AJ45">
            <v>0</v>
          </cell>
          <cell r="AR45">
            <v>21</v>
          </cell>
        </row>
        <row r="46">
          <cell r="D46">
            <v>213</v>
          </cell>
          <cell r="E46">
            <v>23596</v>
          </cell>
        </row>
        <row r="47">
          <cell r="D47">
            <v>134</v>
          </cell>
          <cell r="E47">
            <v>6969</v>
          </cell>
        </row>
        <row r="48">
          <cell r="D48">
            <v>0</v>
          </cell>
          <cell r="E48">
            <v>0</v>
          </cell>
        </row>
        <row r="49">
          <cell r="D49">
            <v>37</v>
          </cell>
          <cell r="E49">
            <v>3745</v>
          </cell>
          <cell r="F49">
            <v>37</v>
          </cell>
        </row>
        <row r="51">
          <cell r="D51">
            <v>407</v>
          </cell>
          <cell r="F51">
            <v>261</v>
          </cell>
          <cell r="H51">
            <v>114</v>
          </cell>
          <cell r="J51">
            <v>32</v>
          </cell>
          <cell r="L51">
            <v>342</v>
          </cell>
          <cell r="T51">
            <v>0</v>
          </cell>
          <cell r="AB51">
            <v>18</v>
          </cell>
          <cell r="AJ51">
            <v>0</v>
          </cell>
          <cell r="AR51">
            <v>47</v>
          </cell>
        </row>
        <row r="52">
          <cell r="D52">
            <v>205</v>
          </cell>
          <cell r="E52">
            <v>22492</v>
          </cell>
        </row>
        <row r="53">
          <cell r="D53">
            <v>152</v>
          </cell>
          <cell r="E53">
            <v>7808</v>
          </cell>
        </row>
        <row r="54">
          <cell r="D54">
            <v>0</v>
          </cell>
          <cell r="E54">
            <v>0</v>
          </cell>
        </row>
        <row r="55">
          <cell r="D55">
            <v>50</v>
          </cell>
          <cell r="E55">
            <v>5041</v>
          </cell>
          <cell r="F55">
            <v>50</v>
          </cell>
        </row>
        <row r="57">
          <cell r="D57">
            <v>398</v>
          </cell>
          <cell r="F57">
            <v>269</v>
          </cell>
          <cell r="H57">
            <v>113</v>
          </cell>
          <cell r="J57">
            <v>16</v>
          </cell>
          <cell r="L57">
            <v>346</v>
          </cell>
          <cell r="T57">
            <v>0</v>
          </cell>
          <cell r="AB57">
            <v>16</v>
          </cell>
          <cell r="AJ57">
            <v>0</v>
          </cell>
          <cell r="AR57">
            <v>36</v>
          </cell>
        </row>
        <row r="58">
          <cell r="D58">
            <v>209</v>
          </cell>
          <cell r="E58">
            <v>24184</v>
          </cell>
        </row>
        <row r="59">
          <cell r="D59">
            <v>139</v>
          </cell>
          <cell r="E59">
            <v>7684</v>
          </cell>
        </row>
        <row r="60">
          <cell r="D60">
            <v>0</v>
          </cell>
          <cell r="E60">
            <v>0</v>
          </cell>
        </row>
        <row r="61">
          <cell r="D61">
            <v>50</v>
          </cell>
          <cell r="E61">
            <v>5209</v>
          </cell>
          <cell r="F61">
            <v>50</v>
          </cell>
        </row>
        <row r="63">
          <cell r="D63">
            <v>433</v>
          </cell>
          <cell r="F63">
            <v>288</v>
          </cell>
          <cell r="H63">
            <v>108</v>
          </cell>
          <cell r="J63">
            <v>37</v>
          </cell>
          <cell r="L63">
            <v>358</v>
          </cell>
          <cell r="T63">
            <v>0</v>
          </cell>
          <cell r="AB63">
            <v>28</v>
          </cell>
          <cell r="AJ63">
            <v>0</v>
          </cell>
          <cell r="AR63">
            <v>47</v>
          </cell>
        </row>
        <row r="64">
          <cell r="D64">
            <v>225</v>
          </cell>
          <cell r="E64">
            <v>25586</v>
          </cell>
        </row>
        <row r="65">
          <cell r="D65">
            <v>147</v>
          </cell>
          <cell r="E65">
            <v>8229</v>
          </cell>
        </row>
        <row r="66">
          <cell r="D66">
            <v>0</v>
          </cell>
          <cell r="E66">
            <v>0</v>
          </cell>
        </row>
        <row r="67">
          <cell r="D67">
            <v>61</v>
          </cell>
          <cell r="E67">
            <v>6187</v>
          </cell>
          <cell r="F67">
            <v>61</v>
          </cell>
        </row>
        <row r="69">
          <cell r="D69">
            <v>389</v>
          </cell>
          <cell r="F69">
            <v>274</v>
          </cell>
          <cell r="H69">
            <v>26</v>
          </cell>
          <cell r="J69">
            <v>89</v>
          </cell>
          <cell r="L69">
            <v>361</v>
          </cell>
          <cell r="T69">
            <v>0</v>
          </cell>
          <cell r="AB69">
            <v>10</v>
          </cell>
          <cell r="AJ69">
            <v>0</v>
          </cell>
          <cell r="AR69">
            <v>18</v>
          </cell>
        </row>
        <row r="70">
          <cell r="D70">
            <v>235</v>
          </cell>
          <cell r="E70">
            <v>26029</v>
          </cell>
        </row>
        <row r="71">
          <cell r="D71">
            <v>29</v>
          </cell>
          <cell r="E71">
            <v>1824</v>
          </cell>
        </row>
        <row r="72">
          <cell r="D72">
            <v>0</v>
          </cell>
          <cell r="E72">
            <v>0</v>
          </cell>
        </row>
        <row r="73">
          <cell r="D73">
            <v>125</v>
          </cell>
          <cell r="E73">
            <v>10520</v>
          </cell>
          <cell r="F73">
            <v>36</v>
          </cell>
        </row>
        <row r="75">
          <cell r="D75">
            <v>398</v>
          </cell>
          <cell r="F75">
            <v>191</v>
          </cell>
          <cell r="H75">
            <v>74</v>
          </cell>
          <cell r="J75">
            <v>133</v>
          </cell>
          <cell r="L75">
            <v>350</v>
          </cell>
          <cell r="T75">
            <v>0</v>
          </cell>
          <cell r="AB75">
            <v>11</v>
          </cell>
          <cell r="AJ75">
            <v>0</v>
          </cell>
          <cell r="AR75">
            <v>37</v>
          </cell>
        </row>
        <row r="76">
          <cell r="D76">
            <v>149</v>
          </cell>
          <cell r="E76">
            <v>16119</v>
          </cell>
        </row>
        <row r="77">
          <cell r="D77">
            <v>206</v>
          </cell>
          <cell r="E77">
            <v>11579</v>
          </cell>
        </row>
        <row r="78">
          <cell r="D78">
            <v>1</v>
          </cell>
          <cell r="E78">
            <v>174</v>
          </cell>
        </row>
        <row r="79">
          <cell r="D79">
            <v>42</v>
          </cell>
          <cell r="E79">
            <v>4104</v>
          </cell>
          <cell r="F79">
            <v>42</v>
          </cell>
        </row>
      </sheetData>
      <sheetData sheetId="1">
        <row r="9">
          <cell r="L9">
            <v>304</v>
          </cell>
        </row>
        <row r="15">
          <cell r="L15">
            <v>244</v>
          </cell>
        </row>
        <row r="21">
          <cell r="L21">
            <v>318</v>
          </cell>
        </row>
        <row r="27">
          <cell r="L27">
            <v>275</v>
          </cell>
        </row>
        <row r="33">
          <cell r="L33">
            <v>304</v>
          </cell>
        </row>
        <row r="39">
          <cell r="L39">
            <v>326</v>
          </cell>
        </row>
        <row r="45">
          <cell r="L45">
            <v>367</v>
          </cell>
        </row>
        <row r="51">
          <cell r="L51">
            <v>379</v>
          </cell>
        </row>
        <row r="57">
          <cell r="L57">
            <v>364</v>
          </cell>
        </row>
        <row r="63">
          <cell r="L63">
            <v>375</v>
          </cell>
        </row>
        <row r="69">
          <cell r="L69">
            <v>287</v>
          </cell>
        </row>
        <row r="75">
          <cell r="L75">
            <v>257</v>
          </cell>
        </row>
      </sheetData>
      <sheetData sheetId="2">
        <row r="9">
          <cell r="O9">
            <v>9</v>
          </cell>
          <cell r="W9">
            <v>52</v>
          </cell>
          <cell r="AE9">
            <v>0</v>
          </cell>
        </row>
        <row r="15">
          <cell r="O15">
            <v>5</v>
          </cell>
          <cell r="W15">
            <v>40</v>
          </cell>
          <cell r="AE15">
            <v>0</v>
          </cell>
        </row>
        <row r="21">
          <cell r="O21">
            <v>5</v>
          </cell>
          <cell r="W21">
            <v>8</v>
          </cell>
          <cell r="AE21">
            <v>1</v>
          </cell>
        </row>
        <row r="27">
          <cell r="O27">
            <v>3</v>
          </cell>
          <cell r="W27">
            <v>10</v>
          </cell>
          <cell r="AE27">
            <v>0</v>
          </cell>
        </row>
        <row r="33">
          <cell r="O33">
            <v>10</v>
          </cell>
          <cell r="W33">
            <v>27</v>
          </cell>
          <cell r="AE33">
            <v>0</v>
          </cell>
        </row>
        <row r="39">
          <cell r="O39">
            <v>9</v>
          </cell>
          <cell r="W39">
            <v>56</v>
          </cell>
          <cell r="AE39">
            <v>0</v>
          </cell>
        </row>
        <row r="45">
          <cell r="O45">
            <v>4</v>
          </cell>
          <cell r="W45">
            <v>11</v>
          </cell>
          <cell r="AE45">
            <v>0</v>
          </cell>
        </row>
        <row r="51">
          <cell r="O51">
            <v>7</v>
          </cell>
          <cell r="W51">
            <v>7</v>
          </cell>
          <cell r="AE51">
            <v>0</v>
          </cell>
        </row>
        <row r="57">
          <cell r="O57">
            <v>6</v>
          </cell>
          <cell r="W57">
            <v>22</v>
          </cell>
          <cell r="AE57">
            <v>0</v>
          </cell>
        </row>
        <row r="63">
          <cell r="O63">
            <v>7</v>
          </cell>
          <cell r="W63">
            <v>58</v>
          </cell>
          <cell r="AE63">
            <v>0</v>
          </cell>
        </row>
        <row r="69">
          <cell r="O69">
            <v>8</v>
          </cell>
          <cell r="W69">
            <v>12</v>
          </cell>
          <cell r="AE69">
            <v>0</v>
          </cell>
        </row>
        <row r="75">
          <cell r="O75">
            <v>6</v>
          </cell>
          <cell r="W75">
            <v>23</v>
          </cell>
          <cell r="AE75">
            <v>0</v>
          </cell>
        </row>
      </sheetData>
      <sheetData sheetId="3">
        <row r="10">
          <cell r="D10">
            <v>149</v>
          </cell>
        </row>
        <row r="16">
          <cell r="D16">
            <v>46</v>
          </cell>
        </row>
        <row r="22">
          <cell r="D22">
            <v>62</v>
          </cell>
        </row>
        <row r="28">
          <cell r="D28">
            <v>82</v>
          </cell>
        </row>
        <row r="34">
          <cell r="D34">
            <v>77</v>
          </cell>
        </row>
        <row r="40">
          <cell r="D40">
            <v>102</v>
          </cell>
        </row>
        <row r="46">
          <cell r="D46">
            <v>93</v>
          </cell>
        </row>
        <row r="52">
          <cell r="D52">
            <v>121</v>
          </cell>
        </row>
        <row r="58">
          <cell r="D58">
            <v>90</v>
          </cell>
        </row>
        <row r="64">
          <cell r="D64">
            <v>132</v>
          </cell>
        </row>
        <row r="70">
          <cell r="D70">
            <v>37</v>
          </cell>
        </row>
        <row r="76">
          <cell r="D76">
            <v>78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別"/>
      <sheetName val="構造別"/>
      <sheetName val="プレハブ"/>
      <sheetName val="２×４"/>
      <sheetName val="建築物_年次 "/>
    </sheetNames>
    <sheetDataSet>
      <sheetData sheetId="0">
        <row r="9">
          <cell r="D9">
            <v>359</v>
          </cell>
        </row>
        <row r="15">
          <cell r="D15">
            <v>408</v>
          </cell>
        </row>
        <row r="21">
          <cell r="D21">
            <v>389</v>
          </cell>
        </row>
        <row r="27">
          <cell r="D27">
            <v>602</v>
          </cell>
        </row>
        <row r="33">
          <cell r="D33">
            <v>449</v>
          </cell>
        </row>
        <row r="39">
          <cell r="D39">
            <v>427</v>
          </cell>
        </row>
        <row r="45">
          <cell r="D45">
            <v>650</v>
          </cell>
        </row>
        <row r="51">
          <cell r="D51">
            <v>520</v>
          </cell>
        </row>
        <row r="57">
          <cell r="D57">
            <v>457</v>
          </cell>
        </row>
        <row r="63">
          <cell r="D63">
            <v>439</v>
          </cell>
        </row>
        <row r="69">
          <cell r="D69">
            <v>641</v>
          </cell>
        </row>
        <row r="75">
          <cell r="D75">
            <v>377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別"/>
      <sheetName val="構造別"/>
      <sheetName val="プレハブ"/>
      <sheetName val="２×４"/>
      <sheetName val="建築物_年次 "/>
    </sheetNames>
    <sheetDataSet>
      <sheetData sheetId="0">
        <row r="9">
          <cell r="D9">
            <v>308</v>
          </cell>
        </row>
        <row r="15">
          <cell r="D15">
            <v>398</v>
          </cell>
        </row>
        <row r="21">
          <cell r="D21">
            <v>444</v>
          </cell>
        </row>
        <row r="27">
          <cell r="D27">
            <v>542</v>
          </cell>
        </row>
        <row r="33">
          <cell r="D33">
            <v>364</v>
          </cell>
        </row>
        <row r="39">
          <cell r="D39">
            <v>561</v>
          </cell>
        </row>
        <row r="45">
          <cell r="D45">
            <v>521</v>
          </cell>
        </row>
        <row r="51">
          <cell r="D51">
            <v>493</v>
          </cell>
        </row>
        <row r="57">
          <cell r="D57">
            <v>502</v>
          </cell>
        </row>
        <row r="63">
          <cell r="D63">
            <v>378</v>
          </cell>
        </row>
        <row r="69">
          <cell r="D69">
            <v>373</v>
          </cell>
        </row>
        <row r="75">
          <cell r="D75">
            <v>314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V41"/>
  <sheetViews>
    <sheetView showGridLines="0" view="pageBreakPreview" zoomScale="70" zoomScaleNormal="70" zoomScaleSheetLayoutView="70" workbookViewId="0">
      <pane xSplit="5" ySplit="4" topLeftCell="F17" activePane="bottomRight" state="frozen"/>
      <selection activeCell="C15" sqref="C15"/>
      <selection pane="topRight" activeCell="C15" sqref="C15"/>
      <selection pane="bottomLeft" activeCell="C15" sqref="C15"/>
      <selection pane="bottomRight" activeCell="A4" sqref="A4"/>
    </sheetView>
  </sheetViews>
  <sheetFormatPr defaultColWidth="9" defaultRowHeight="14" x14ac:dyDescent="0.2"/>
  <cols>
    <col min="1" max="1" width="4.26953125" style="4" customWidth="1"/>
    <col min="2" max="3" width="6.6328125" style="4" customWidth="1"/>
    <col min="4" max="4" width="4.7265625" style="4" customWidth="1"/>
    <col min="5" max="5" width="13.90625" style="4" customWidth="1"/>
    <col min="6" max="17" width="13.453125" style="4" customWidth="1"/>
    <col min="18" max="18" width="16.6328125" style="4" customWidth="1"/>
    <col min="19" max="21" width="3.36328125" style="4" customWidth="1"/>
    <col min="22" max="22" width="9.7265625" style="4" bestFit="1" customWidth="1"/>
    <col min="23" max="16384" width="9" style="4"/>
  </cols>
  <sheetData>
    <row r="2" spans="1:19" ht="27.75" customHeight="1" x14ac:dyDescent="0.2">
      <c r="A2" s="94" t="s">
        <v>67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6"/>
    </row>
    <row r="3" spans="1:19" ht="27.75" customHeight="1" thickBot="1" x14ac:dyDescent="0.25">
      <c r="A3" s="107" t="s">
        <v>69</v>
      </c>
      <c r="B3" s="107"/>
      <c r="C3" s="107"/>
      <c r="D3" s="107"/>
      <c r="E3" s="107"/>
      <c r="F3" s="107"/>
      <c r="G3" s="107"/>
      <c r="H3" s="7" t="s">
        <v>18</v>
      </c>
      <c r="I3" s="7" t="s">
        <v>18</v>
      </c>
      <c r="J3" s="7" t="s">
        <v>18</v>
      </c>
      <c r="K3" s="7" t="s">
        <v>18</v>
      </c>
      <c r="L3" s="7" t="s">
        <v>18</v>
      </c>
      <c r="M3" s="7" t="s">
        <v>18</v>
      </c>
      <c r="N3" s="7" t="s">
        <v>18</v>
      </c>
      <c r="O3" s="7" t="s">
        <v>18</v>
      </c>
      <c r="P3" s="7" t="s">
        <v>18</v>
      </c>
      <c r="Q3" s="7" t="s">
        <v>18</v>
      </c>
      <c r="R3" s="8" t="s">
        <v>18</v>
      </c>
    </row>
    <row r="4" spans="1:19" s="9" customFormat="1" ht="40.5" customHeight="1" thickBot="1" x14ac:dyDescent="0.25">
      <c r="A4" s="47" t="s">
        <v>18</v>
      </c>
      <c r="B4" s="48" t="s">
        <v>18</v>
      </c>
      <c r="C4" s="48" t="s">
        <v>18</v>
      </c>
      <c r="D4" s="49" t="s">
        <v>45</v>
      </c>
      <c r="E4" s="65" t="s">
        <v>18</v>
      </c>
      <c r="F4" s="68" t="s">
        <v>68</v>
      </c>
      <c r="G4" s="57" t="s">
        <v>15</v>
      </c>
      <c r="H4" s="58" t="s">
        <v>16</v>
      </c>
      <c r="I4" s="57" t="s">
        <v>19</v>
      </c>
      <c r="J4" s="58" t="s">
        <v>20</v>
      </c>
      <c r="K4" s="58" t="s">
        <v>5</v>
      </c>
      <c r="L4" s="57" t="s">
        <v>6</v>
      </c>
      <c r="M4" s="57" t="s">
        <v>7</v>
      </c>
      <c r="N4" s="57" t="s">
        <v>8</v>
      </c>
      <c r="O4" s="57" t="s">
        <v>9</v>
      </c>
      <c r="P4" s="57" t="s">
        <v>12</v>
      </c>
      <c r="Q4" s="10" t="s">
        <v>13</v>
      </c>
      <c r="R4" s="11" t="s">
        <v>44</v>
      </c>
    </row>
    <row r="5" spans="1:19" s="9" customFormat="1" ht="37.5" customHeight="1" thickBot="1" x14ac:dyDescent="0.25">
      <c r="A5" s="12"/>
      <c r="B5" s="114" t="s">
        <v>54</v>
      </c>
      <c r="C5" s="115"/>
      <c r="D5" s="115"/>
      <c r="E5" s="116"/>
      <c r="F5" s="89">
        <f>[1]資金別!$D$9</f>
        <v>571</v>
      </c>
      <c r="G5" s="89">
        <f>[1]資金別!$D$15</f>
        <v>407</v>
      </c>
      <c r="H5" s="89">
        <f>[1]資金別!$D$21</f>
        <v>408</v>
      </c>
      <c r="I5" s="89">
        <f>[1]資金別!$D$27</f>
        <v>303</v>
      </c>
      <c r="J5" s="89">
        <f>[1]資金別!$D$33</f>
        <v>529</v>
      </c>
      <c r="K5" s="89">
        <f>[1]資金別!$D$39</f>
        <v>423</v>
      </c>
      <c r="L5" s="89">
        <f>[1]資金別!$D$45</f>
        <v>413</v>
      </c>
      <c r="M5" s="89">
        <f>[1]資金別!$D$51</f>
        <v>555</v>
      </c>
      <c r="N5" s="89">
        <f>[1]資金別!$D$57</f>
        <v>432</v>
      </c>
      <c r="O5" s="89">
        <f>[1]資金別!$D$63</f>
        <v>427</v>
      </c>
      <c r="P5" s="89">
        <f>[1]資金別!$D$69</f>
        <v>369</v>
      </c>
      <c r="Q5" s="89">
        <f>[1]資金別!$D$75</f>
        <v>442</v>
      </c>
      <c r="R5" s="62">
        <f>SUM(F5:Q5)</f>
        <v>5279</v>
      </c>
    </row>
    <row r="6" spans="1:19" ht="29.25" customHeight="1" thickBot="1" x14ac:dyDescent="0.25">
      <c r="A6" s="12" t="s">
        <v>18</v>
      </c>
      <c r="B6" s="108" t="s">
        <v>21</v>
      </c>
      <c r="C6" s="109"/>
      <c r="D6" s="109"/>
      <c r="E6" s="110"/>
      <c r="F6" s="69">
        <f>[2]資金別!$D$9</f>
        <v>471</v>
      </c>
      <c r="G6" s="13">
        <f>[2]資金別!$D$15</f>
        <v>350</v>
      </c>
      <c r="H6" s="14">
        <f>[2]資金別!$D$21</f>
        <v>399</v>
      </c>
      <c r="I6" s="14">
        <f>[2]資金別!$D$27</f>
        <v>345</v>
      </c>
      <c r="J6" s="14">
        <f>[2]資金別!$D$33</f>
        <v>465</v>
      </c>
      <c r="K6" s="14">
        <f>[2]資金別!$D$39</f>
        <v>389</v>
      </c>
      <c r="L6" s="59">
        <f>[2]資金別!$D$45</f>
        <v>384</v>
      </c>
      <c r="M6" s="60">
        <f>[2]資金別!$D$51</f>
        <v>407</v>
      </c>
      <c r="N6" s="59">
        <f>[2]資金別!$D$57</f>
        <v>398</v>
      </c>
      <c r="O6" s="60">
        <f>[2]資金別!$D$63</f>
        <v>433</v>
      </c>
      <c r="P6" s="60">
        <f>[2]資金別!$D$69</f>
        <v>389</v>
      </c>
      <c r="Q6" s="60">
        <f>[2]資金別!$D$75</f>
        <v>398</v>
      </c>
      <c r="R6" s="61">
        <f>SUM(F6:Q6)</f>
        <v>4828</v>
      </c>
    </row>
    <row r="7" spans="1:19" ht="29.25" customHeight="1" thickTop="1" thickBot="1" x14ac:dyDescent="0.25">
      <c r="A7" s="12" t="s">
        <v>18</v>
      </c>
      <c r="B7" s="111" t="s">
        <v>47</v>
      </c>
      <c r="C7" s="112"/>
      <c r="D7" s="112"/>
      <c r="E7" s="113"/>
      <c r="F7" s="70">
        <f>F6/F5</f>
        <v>0.82486865148861643</v>
      </c>
      <c r="G7" s="38">
        <f t="shared" ref="G7:Q7" si="0">G6/G5</f>
        <v>0.85995085995085996</v>
      </c>
      <c r="H7" s="39">
        <f t="shared" si="0"/>
        <v>0.9779411764705882</v>
      </c>
      <c r="I7" s="38">
        <f t="shared" si="0"/>
        <v>1.1386138613861385</v>
      </c>
      <c r="J7" s="39">
        <f t="shared" si="0"/>
        <v>0.87901701323251413</v>
      </c>
      <c r="K7" s="39">
        <f t="shared" si="0"/>
        <v>0.91962174940898345</v>
      </c>
      <c r="L7" s="39">
        <f t="shared" si="0"/>
        <v>0.92978208232445525</v>
      </c>
      <c r="M7" s="40">
        <f t="shared" si="0"/>
        <v>0.73333333333333328</v>
      </c>
      <c r="N7" s="39">
        <f t="shared" si="0"/>
        <v>0.92129629629629628</v>
      </c>
      <c r="O7" s="40">
        <f t="shared" si="0"/>
        <v>1.0140515222482436</v>
      </c>
      <c r="P7" s="40">
        <f t="shared" si="0"/>
        <v>1.0542005420054201</v>
      </c>
      <c r="Q7" s="40">
        <f t="shared" si="0"/>
        <v>0.90045248868778283</v>
      </c>
      <c r="R7" s="41">
        <f>$R$6/$R$5</f>
        <v>0.91456715286986168</v>
      </c>
    </row>
    <row r="8" spans="1:19" ht="29.25" customHeight="1" thickTop="1" x14ac:dyDescent="0.2">
      <c r="A8" s="12" t="s">
        <v>18</v>
      </c>
      <c r="B8" s="122" t="s">
        <v>56</v>
      </c>
      <c r="C8" s="102"/>
      <c r="D8" s="16" t="s">
        <v>18</v>
      </c>
      <c r="E8" s="17" t="s">
        <v>22</v>
      </c>
      <c r="F8" s="85">
        <f>[2]資金別!$D$10</f>
        <v>136</v>
      </c>
      <c r="G8" s="87">
        <f>[2]資金別!$D$16</f>
        <v>183</v>
      </c>
      <c r="H8" s="87">
        <f>[2]資金別!$D$22</f>
        <v>196</v>
      </c>
      <c r="I8" s="87">
        <f>[2]資金別!$D$28</f>
        <v>166</v>
      </c>
      <c r="J8" s="87">
        <f>[2]資金別!$D$34</f>
        <v>183</v>
      </c>
      <c r="K8" s="87">
        <f>[2]資金別!$D$40</f>
        <v>179</v>
      </c>
      <c r="L8" s="87">
        <f>[2]資金別!$D$46</f>
        <v>213</v>
      </c>
      <c r="M8" s="87">
        <f>[2]資金別!$D$52</f>
        <v>205</v>
      </c>
      <c r="N8" s="87">
        <f>[2]資金別!$D$58</f>
        <v>209</v>
      </c>
      <c r="O8" s="87">
        <f>[2]資金別!$D$64</f>
        <v>225</v>
      </c>
      <c r="P8" s="87">
        <f>[2]資金別!$D$70</f>
        <v>235</v>
      </c>
      <c r="Q8" s="75">
        <f>[2]資金別!$D$76</f>
        <v>149</v>
      </c>
      <c r="R8" s="21">
        <f t="shared" ref="R8" si="1">SUM(F8:Q8)</f>
        <v>2279</v>
      </c>
    </row>
    <row r="9" spans="1:19" ht="29.25" customHeight="1" x14ac:dyDescent="0.2">
      <c r="A9" s="12" t="s">
        <v>18</v>
      </c>
      <c r="B9" s="103"/>
      <c r="C9" s="104"/>
      <c r="D9" s="16" t="s">
        <v>18</v>
      </c>
      <c r="E9" s="71" t="s">
        <v>23</v>
      </c>
      <c r="F9" s="86">
        <f>[2]資金別!$D$11</f>
        <v>260</v>
      </c>
      <c r="G9" s="88">
        <f>[2]資金別!$D$17</f>
        <v>73</v>
      </c>
      <c r="H9" s="88">
        <f>[2]資金別!$D$23</f>
        <v>160</v>
      </c>
      <c r="I9" s="88">
        <f>[2]資金別!$D$29</f>
        <v>125</v>
      </c>
      <c r="J9" s="88">
        <f>[2]資金別!$D$35</f>
        <v>186</v>
      </c>
      <c r="K9" s="88">
        <f>[2]資金別!$D$41</f>
        <v>150</v>
      </c>
      <c r="L9" s="88">
        <f>[2]資金別!$D$47</f>
        <v>134</v>
      </c>
      <c r="M9" s="88">
        <f>[2]資金別!$D$53</f>
        <v>152</v>
      </c>
      <c r="N9" s="88">
        <f>[2]資金別!$D$59</f>
        <v>139</v>
      </c>
      <c r="O9" s="88">
        <f>[2]資金別!$D$65</f>
        <v>147</v>
      </c>
      <c r="P9" s="88">
        <f>[2]資金別!$D$71</f>
        <v>29</v>
      </c>
      <c r="Q9" s="76">
        <f>[2]資金別!$D$77</f>
        <v>206</v>
      </c>
      <c r="R9" s="22">
        <f t="shared" ref="R9:R33" si="2">SUM(F9:Q9)</f>
        <v>1761</v>
      </c>
    </row>
    <row r="10" spans="1:19" ht="29.25" customHeight="1" x14ac:dyDescent="0.2">
      <c r="A10" s="15" t="s">
        <v>18</v>
      </c>
      <c r="B10" s="103"/>
      <c r="C10" s="104"/>
      <c r="D10" s="16" t="s">
        <v>18</v>
      </c>
      <c r="E10" s="71" t="s">
        <v>24</v>
      </c>
      <c r="F10" s="86">
        <f>[2]資金別!$D$12</f>
        <v>0</v>
      </c>
      <c r="G10" s="88">
        <f>[2]資金別!$D$18</f>
        <v>0</v>
      </c>
      <c r="H10" s="88">
        <f>[2]資金別!$D$24</f>
        <v>0</v>
      </c>
      <c r="I10" s="88">
        <f>[2]資金別!$D$30</f>
        <v>0</v>
      </c>
      <c r="J10" s="88">
        <f>[2]資金別!$D$36</f>
        <v>0</v>
      </c>
      <c r="K10" s="88">
        <f>[2]資金別!$D$42</f>
        <v>0</v>
      </c>
      <c r="L10" s="88">
        <f>[2]資金別!$D$48</f>
        <v>0</v>
      </c>
      <c r="M10" s="88">
        <f>[2]資金別!$D$54</f>
        <v>0</v>
      </c>
      <c r="N10" s="88">
        <f>[2]資金別!$D$60</f>
        <v>0</v>
      </c>
      <c r="O10" s="88">
        <f>[2]資金別!$D$66</f>
        <v>0</v>
      </c>
      <c r="P10" s="88">
        <f>[2]資金別!$D$72</f>
        <v>0</v>
      </c>
      <c r="Q10" s="76">
        <f>[2]資金別!$D$78</f>
        <v>1</v>
      </c>
      <c r="R10" s="22">
        <f t="shared" si="2"/>
        <v>1</v>
      </c>
    </row>
    <row r="11" spans="1:19" ht="29.25" customHeight="1" x14ac:dyDescent="0.2">
      <c r="A11" s="12" t="s">
        <v>18</v>
      </c>
      <c r="B11" s="103"/>
      <c r="C11" s="104"/>
      <c r="D11" s="42" t="s">
        <v>18</v>
      </c>
      <c r="E11" s="73" t="s">
        <v>25</v>
      </c>
      <c r="F11" s="86">
        <f>[2]資金別!$D$13</f>
        <v>75</v>
      </c>
      <c r="G11" s="88">
        <f>[2]資金別!$D$19</f>
        <v>94</v>
      </c>
      <c r="H11" s="88">
        <f>[2]資金別!$D$25</f>
        <v>43</v>
      </c>
      <c r="I11" s="88">
        <f>[2]資金別!$D$31</f>
        <v>54</v>
      </c>
      <c r="J11" s="88">
        <f>[2]資金別!$D$37</f>
        <v>96</v>
      </c>
      <c r="K11" s="88">
        <f>[2]資金別!$D$43</f>
        <v>60</v>
      </c>
      <c r="L11" s="88">
        <f>[2]資金別!$D$49</f>
        <v>37</v>
      </c>
      <c r="M11" s="88">
        <f>[2]資金別!$D$55</f>
        <v>50</v>
      </c>
      <c r="N11" s="88">
        <f>[2]資金別!$D$61</f>
        <v>50</v>
      </c>
      <c r="O11" s="88">
        <f>[2]資金別!$D$67</f>
        <v>61</v>
      </c>
      <c r="P11" s="88">
        <f>[2]資金別!$D$73</f>
        <v>125</v>
      </c>
      <c r="Q11" s="76">
        <f>[2]資金別!$D$79</f>
        <v>42</v>
      </c>
      <c r="R11" s="43">
        <f t="shared" si="2"/>
        <v>787</v>
      </c>
    </row>
    <row r="12" spans="1:19" ht="29.25" customHeight="1" x14ac:dyDescent="0.2">
      <c r="A12" s="12"/>
      <c r="B12" s="103"/>
      <c r="C12" s="104"/>
      <c r="D12" s="42"/>
      <c r="E12" s="44" t="s">
        <v>51</v>
      </c>
      <c r="F12" s="76">
        <f>F11-F13</f>
        <v>39</v>
      </c>
      <c r="G12" s="76">
        <f>G11-G13</f>
        <v>59</v>
      </c>
      <c r="H12" s="76">
        <f t="shared" ref="H12:Q12" si="3">H11-H13</f>
        <v>0</v>
      </c>
      <c r="I12" s="76">
        <f t="shared" si="3"/>
        <v>0</v>
      </c>
      <c r="J12" s="76">
        <f t="shared" si="3"/>
        <v>51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>P11-P13</f>
        <v>89</v>
      </c>
      <c r="Q12" s="76">
        <f t="shared" si="3"/>
        <v>0</v>
      </c>
      <c r="R12" s="43">
        <f t="shared" si="2"/>
        <v>238</v>
      </c>
    </row>
    <row r="13" spans="1:19" ht="29.25" customHeight="1" thickBot="1" x14ac:dyDescent="0.25">
      <c r="A13" s="12"/>
      <c r="B13" s="105"/>
      <c r="C13" s="106"/>
      <c r="D13" s="45"/>
      <c r="E13" s="74" t="s">
        <v>42</v>
      </c>
      <c r="F13" s="78">
        <f>[2]資金別!$F$13</f>
        <v>36</v>
      </c>
      <c r="G13" s="78">
        <f>[2]資金別!$F$19</f>
        <v>35</v>
      </c>
      <c r="H13" s="78">
        <f>[2]資金別!$F$25</f>
        <v>43</v>
      </c>
      <c r="I13" s="78">
        <f>[2]資金別!$F$31</f>
        <v>54</v>
      </c>
      <c r="J13" s="78">
        <f>[2]資金別!$F$37</f>
        <v>45</v>
      </c>
      <c r="K13" s="78">
        <f>[2]資金別!$F$43</f>
        <v>60</v>
      </c>
      <c r="L13" s="78">
        <f>[2]資金別!$F$49</f>
        <v>37</v>
      </c>
      <c r="M13" s="78">
        <f>[2]資金別!$F$55</f>
        <v>50</v>
      </c>
      <c r="N13" s="78">
        <f>[2]資金別!$F$61</f>
        <v>50</v>
      </c>
      <c r="O13" s="78">
        <f>[2]資金別!$F$67</f>
        <v>61</v>
      </c>
      <c r="P13" s="78">
        <f>[2]資金別!$F$73</f>
        <v>36</v>
      </c>
      <c r="Q13" s="78">
        <f>[2]資金別!$F$79</f>
        <v>42</v>
      </c>
      <c r="R13" s="27">
        <f t="shared" si="2"/>
        <v>549</v>
      </c>
    </row>
    <row r="14" spans="1:19" ht="29.25" customHeight="1" thickTop="1" x14ac:dyDescent="0.2">
      <c r="A14" s="12" t="s">
        <v>26</v>
      </c>
      <c r="B14" s="95" t="s">
        <v>57</v>
      </c>
      <c r="C14" s="96"/>
      <c r="D14" s="120" t="s">
        <v>27</v>
      </c>
      <c r="E14" s="121"/>
      <c r="F14" s="75">
        <f>[2]構造別!$L$9</f>
        <v>304</v>
      </c>
      <c r="G14" s="75">
        <f>[2]構造別!$L$15</f>
        <v>244</v>
      </c>
      <c r="H14" s="75">
        <f>[2]構造別!$L$21</f>
        <v>318</v>
      </c>
      <c r="I14" s="75">
        <f>[2]構造別!$L$27</f>
        <v>275</v>
      </c>
      <c r="J14" s="75">
        <f>[2]構造別!$L$33</f>
        <v>304</v>
      </c>
      <c r="K14" s="75">
        <f>[2]構造別!$L$39</f>
        <v>326</v>
      </c>
      <c r="L14" s="75">
        <f>[2]構造別!$L$45</f>
        <v>367</v>
      </c>
      <c r="M14" s="75">
        <f>[2]構造別!$L$51</f>
        <v>379</v>
      </c>
      <c r="N14" s="75">
        <f>[2]構造別!$L$57</f>
        <v>364</v>
      </c>
      <c r="O14" s="75">
        <f>[2]構造別!$L$63</f>
        <v>375</v>
      </c>
      <c r="P14" s="75">
        <f>[2]構造別!$L$69</f>
        <v>287</v>
      </c>
      <c r="Q14" s="75">
        <f>[2]構造別!$L$75</f>
        <v>257</v>
      </c>
      <c r="R14" s="21">
        <f t="shared" si="2"/>
        <v>3800</v>
      </c>
    </row>
    <row r="15" spans="1:19" ht="29.25" customHeight="1" x14ac:dyDescent="0.2">
      <c r="A15" s="12" t="s">
        <v>18</v>
      </c>
      <c r="B15" s="97"/>
      <c r="C15" s="98"/>
      <c r="D15" s="28" t="s">
        <v>18</v>
      </c>
      <c r="E15" s="29" t="s">
        <v>28</v>
      </c>
      <c r="F15" s="76">
        <f>F14-F16-F17</f>
        <v>146</v>
      </c>
      <c r="G15" s="76">
        <f t="shared" ref="G15:Q15" si="4">G14-G16-G17</f>
        <v>193</v>
      </c>
      <c r="H15" s="76">
        <f t="shared" si="4"/>
        <v>251</v>
      </c>
      <c r="I15" s="76">
        <f t="shared" si="4"/>
        <v>190</v>
      </c>
      <c r="J15" s="76">
        <f t="shared" si="4"/>
        <v>217</v>
      </c>
      <c r="K15" s="76">
        <f t="shared" si="4"/>
        <v>215</v>
      </c>
      <c r="L15" s="76">
        <f t="shared" si="4"/>
        <v>270</v>
      </c>
      <c r="M15" s="76">
        <f t="shared" si="4"/>
        <v>251</v>
      </c>
      <c r="N15" s="76">
        <f t="shared" si="4"/>
        <v>268</v>
      </c>
      <c r="O15" s="76">
        <f t="shared" si="4"/>
        <v>236</v>
      </c>
      <c r="P15" s="76">
        <f t="shared" si="4"/>
        <v>242</v>
      </c>
      <c r="Q15" s="76">
        <f t="shared" si="4"/>
        <v>173</v>
      </c>
      <c r="R15" s="22">
        <f t="shared" si="2"/>
        <v>2652</v>
      </c>
    </row>
    <row r="16" spans="1:19" ht="29.25" customHeight="1" x14ac:dyDescent="0.2">
      <c r="A16" s="12" t="s">
        <v>18</v>
      </c>
      <c r="B16" s="97"/>
      <c r="C16" s="98"/>
      <c r="D16" s="30" t="s">
        <v>18</v>
      </c>
      <c r="E16" s="29" t="s">
        <v>30</v>
      </c>
      <c r="F16" s="66">
        <f>[2]プレハブ!$O$9</f>
        <v>9</v>
      </c>
      <c r="G16" s="88">
        <f>[2]プレハブ!$O$15</f>
        <v>5</v>
      </c>
      <c r="H16" s="88">
        <f>[2]プレハブ!$O$21</f>
        <v>5</v>
      </c>
      <c r="I16" s="88">
        <f>[2]プレハブ!$O$27</f>
        <v>3</v>
      </c>
      <c r="J16" s="88">
        <f>[2]プレハブ!$O$33</f>
        <v>10</v>
      </c>
      <c r="K16" s="88">
        <f>[2]プレハブ!$O$39</f>
        <v>9</v>
      </c>
      <c r="L16" s="88">
        <f>[2]プレハブ!$O$45</f>
        <v>4</v>
      </c>
      <c r="M16" s="88">
        <f>[2]プレハブ!$O$51</f>
        <v>7</v>
      </c>
      <c r="N16" s="88">
        <f>[2]プレハブ!$O$57</f>
        <v>6</v>
      </c>
      <c r="O16" s="88">
        <f>[2]プレハブ!$O$63</f>
        <v>7</v>
      </c>
      <c r="P16" s="88">
        <f>[2]プレハブ!$O$69</f>
        <v>8</v>
      </c>
      <c r="Q16" s="66">
        <f>[2]プレハブ!$O$75</f>
        <v>6</v>
      </c>
      <c r="R16" s="22">
        <f t="shared" si="2"/>
        <v>79</v>
      </c>
    </row>
    <row r="17" spans="1:20" ht="29.25" customHeight="1" thickBot="1" x14ac:dyDescent="0.25">
      <c r="A17" s="12" t="s">
        <v>18</v>
      </c>
      <c r="B17" s="97"/>
      <c r="C17" s="98"/>
      <c r="D17" s="31" t="s">
        <v>18</v>
      </c>
      <c r="E17" s="77" t="s">
        <v>31</v>
      </c>
      <c r="F17" s="67">
        <f>'[2]２×４'!$D$10</f>
        <v>149</v>
      </c>
      <c r="G17" s="26">
        <f>'[2]２×４'!$D$16</f>
        <v>46</v>
      </c>
      <c r="H17" s="26">
        <f>'[2]２×４'!$D$22</f>
        <v>62</v>
      </c>
      <c r="I17" s="26">
        <f>'[2]２×４'!$D$28</f>
        <v>82</v>
      </c>
      <c r="J17" s="26">
        <f>'[2]２×４'!$D$34</f>
        <v>77</v>
      </c>
      <c r="K17" s="26">
        <f>'[2]２×４'!$D$40</f>
        <v>102</v>
      </c>
      <c r="L17" s="26">
        <f>'[2]２×４'!$D$46</f>
        <v>93</v>
      </c>
      <c r="M17" s="26">
        <f>'[2]２×４'!$D$52</f>
        <v>121</v>
      </c>
      <c r="N17" s="26">
        <f>'[2]２×４'!$D$58</f>
        <v>90</v>
      </c>
      <c r="O17" s="26">
        <f>'[2]２×４'!$D$64</f>
        <v>132</v>
      </c>
      <c r="P17" s="26">
        <f>'[2]２×４'!$D$70</f>
        <v>37</v>
      </c>
      <c r="Q17" s="67">
        <f>'[2]２×４'!$D$76</f>
        <v>78</v>
      </c>
      <c r="R17" s="27">
        <f t="shared" si="2"/>
        <v>1069</v>
      </c>
    </row>
    <row r="18" spans="1:20" ht="29.25" customHeight="1" thickTop="1" x14ac:dyDescent="0.2">
      <c r="A18" s="12" t="s">
        <v>18</v>
      </c>
      <c r="B18" s="97"/>
      <c r="C18" s="98"/>
      <c r="D18" s="120" t="s">
        <v>32</v>
      </c>
      <c r="E18" s="121"/>
      <c r="F18" s="66">
        <f t="shared" ref="F18:Q18" si="5">+F6-F14</f>
        <v>167</v>
      </c>
      <c r="G18" s="19">
        <f t="shared" si="5"/>
        <v>106</v>
      </c>
      <c r="H18" s="20">
        <f t="shared" si="5"/>
        <v>81</v>
      </c>
      <c r="I18" s="19">
        <f t="shared" si="5"/>
        <v>70</v>
      </c>
      <c r="J18" s="54">
        <f t="shared" si="5"/>
        <v>161</v>
      </c>
      <c r="K18" s="54">
        <f t="shared" si="5"/>
        <v>63</v>
      </c>
      <c r="L18" s="54">
        <f t="shared" si="5"/>
        <v>17</v>
      </c>
      <c r="M18" s="54">
        <f t="shared" si="5"/>
        <v>28</v>
      </c>
      <c r="N18" s="54">
        <f t="shared" si="5"/>
        <v>34</v>
      </c>
      <c r="O18" s="54">
        <f t="shared" si="5"/>
        <v>58</v>
      </c>
      <c r="P18" s="54">
        <f t="shared" si="5"/>
        <v>102</v>
      </c>
      <c r="Q18" s="54">
        <f t="shared" si="5"/>
        <v>141</v>
      </c>
      <c r="R18" s="22">
        <f t="shared" si="2"/>
        <v>1028</v>
      </c>
    </row>
    <row r="19" spans="1:20" ht="29.25" customHeight="1" x14ac:dyDescent="0.2">
      <c r="A19" s="15" t="s">
        <v>33</v>
      </c>
      <c r="B19" s="97"/>
      <c r="C19" s="98"/>
      <c r="D19" s="28" t="s">
        <v>18</v>
      </c>
      <c r="E19" s="29" t="s">
        <v>28</v>
      </c>
      <c r="F19" s="66">
        <f>F18-F20</f>
        <v>115</v>
      </c>
      <c r="G19" s="19">
        <f t="shared" ref="G19:Q19" si="6">G18-G20</f>
        <v>66</v>
      </c>
      <c r="H19" s="20">
        <f t="shared" si="6"/>
        <v>72</v>
      </c>
      <c r="I19" s="19">
        <f t="shared" si="6"/>
        <v>60</v>
      </c>
      <c r="J19" s="54">
        <f t="shared" si="6"/>
        <v>134</v>
      </c>
      <c r="K19" s="54">
        <f t="shared" si="6"/>
        <v>7</v>
      </c>
      <c r="L19" s="54">
        <f t="shared" si="6"/>
        <v>6</v>
      </c>
      <c r="M19" s="54">
        <f t="shared" si="6"/>
        <v>21</v>
      </c>
      <c r="N19" s="54">
        <f t="shared" si="6"/>
        <v>12</v>
      </c>
      <c r="O19" s="54">
        <f t="shared" si="6"/>
        <v>0</v>
      </c>
      <c r="P19" s="54">
        <f t="shared" si="6"/>
        <v>90</v>
      </c>
      <c r="Q19" s="54">
        <f t="shared" si="6"/>
        <v>118</v>
      </c>
      <c r="R19" s="22">
        <f t="shared" si="2"/>
        <v>701</v>
      </c>
    </row>
    <row r="20" spans="1:20" ht="29.25" customHeight="1" thickBot="1" x14ac:dyDescent="0.25">
      <c r="A20" s="12" t="s">
        <v>18</v>
      </c>
      <c r="B20" s="99"/>
      <c r="C20" s="100"/>
      <c r="D20" s="23" t="s">
        <v>29</v>
      </c>
      <c r="E20" s="79" t="s">
        <v>30</v>
      </c>
      <c r="F20" s="78">
        <f>[2]プレハブ!$W$9+[2]プレハブ!$AE$9</f>
        <v>52</v>
      </c>
      <c r="G20" s="78">
        <f>[2]プレハブ!$W$15+[2]プレハブ!$AE$15</f>
        <v>40</v>
      </c>
      <c r="H20" s="78">
        <f>[2]プレハブ!$W$21+[2]プレハブ!$AE$21</f>
        <v>9</v>
      </c>
      <c r="I20" s="78">
        <f>[2]プレハブ!$W$27+[2]プレハブ!$AE$27</f>
        <v>10</v>
      </c>
      <c r="J20" s="78">
        <f>[2]プレハブ!$W$33+[2]プレハブ!$AE$33</f>
        <v>27</v>
      </c>
      <c r="K20" s="78">
        <f>[2]プレハブ!$W$39+[2]プレハブ!$AE$39</f>
        <v>56</v>
      </c>
      <c r="L20" s="78">
        <f>[2]プレハブ!$W$45+[2]プレハブ!$AE$45</f>
        <v>11</v>
      </c>
      <c r="M20" s="78">
        <f>[2]プレハブ!$W$51+[2]プレハブ!$AE$51</f>
        <v>7</v>
      </c>
      <c r="N20" s="78">
        <f>[2]プレハブ!$W$57+[2]プレハブ!$AE$57</f>
        <v>22</v>
      </c>
      <c r="O20" s="78">
        <f>[2]プレハブ!$W$63+[2]プレハブ!$AE$63</f>
        <v>58</v>
      </c>
      <c r="P20" s="78">
        <f>[2]プレハブ!$W$69+[2]プレハブ!$AE$69</f>
        <v>12</v>
      </c>
      <c r="Q20" s="78">
        <f>[2]プレハブ!$W$75+[2]プレハブ!$AE$75</f>
        <v>23</v>
      </c>
      <c r="R20" s="27">
        <f t="shared" si="2"/>
        <v>327</v>
      </c>
    </row>
    <row r="21" spans="1:20" ht="29.25" customHeight="1" thickTop="1" x14ac:dyDescent="0.2">
      <c r="A21" s="12" t="s">
        <v>18</v>
      </c>
      <c r="B21" s="101" t="s">
        <v>58</v>
      </c>
      <c r="C21" s="102"/>
      <c r="D21" s="16" t="s">
        <v>18</v>
      </c>
      <c r="E21" s="80" t="s">
        <v>34</v>
      </c>
      <c r="F21" s="75">
        <f>[2]資金別!$F$9</f>
        <v>172</v>
      </c>
      <c r="G21" s="19">
        <f>[2]資金別!$F$15</f>
        <v>220</v>
      </c>
      <c r="H21" s="20">
        <f>[2]資金別!$F$21</f>
        <v>244</v>
      </c>
      <c r="I21" s="52">
        <f>[2]資金別!$F$27</f>
        <v>226</v>
      </c>
      <c r="J21" s="54">
        <f>[2]資金別!$F$33</f>
        <v>230</v>
      </c>
      <c r="K21" s="54">
        <f>[2]資金別!$F$39</f>
        <v>247</v>
      </c>
      <c r="L21" s="54">
        <f>[2]資金別!$F$45</f>
        <v>249</v>
      </c>
      <c r="M21" s="54">
        <f>[2]資金別!$F$51</f>
        <v>261</v>
      </c>
      <c r="N21" s="54">
        <f>[2]資金別!$F$57</f>
        <v>269</v>
      </c>
      <c r="O21" s="20">
        <f>[2]資金別!$F$63</f>
        <v>288</v>
      </c>
      <c r="P21" s="20">
        <f>[2]資金別!$F$69</f>
        <v>274</v>
      </c>
      <c r="Q21" s="20">
        <f>[2]資金別!$F$75</f>
        <v>191</v>
      </c>
      <c r="R21" s="21">
        <f t="shared" si="2"/>
        <v>2871</v>
      </c>
    </row>
    <row r="22" spans="1:20" ht="29.25" customHeight="1" x14ac:dyDescent="0.2">
      <c r="A22" s="12" t="s">
        <v>18</v>
      </c>
      <c r="B22" s="103"/>
      <c r="C22" s="104"/>
      <c r="D22" s="16" t="s">
        <v>18</v>
      </c>
      <c r="E22" s="17" t="s">
        <v>35</v>
      </c>
      <c r="F22" s="72">
        <f>[2]資金別!$H$9</f>
        <v>138</v>
      </c>
      <c r="G22" s="19">
        <f>[2]資金別!$H$15</f>
        <v>42</v>
      </c>
      <c r="H22" s="20">
        <f>[2]資金別!$H$21</f>
        <v>90</v>
      </c>
      <c r="I22" s="52">
        <f>[2]資金別!$H$27</f>
        <v>71</v>
      </c>
      <c r="J22" s="54">
        <f>[2]資金別!$H$33</f>
        <v>66</v>
      </c>
      <c r="K22" s="54">
        <f>[2]資金別!$H$39</f>
        <v>102</v>
      </c>
      <c r="L22" s="54">
        <f>[2]資金別!$H$45</f>
        <v>109</v>
      </c>
      <c r="M22" s="54">
        <f>[2]資金別!$H$51</f>
        <v>114</v>
      </c>
      <c r="N22" s="54">
        <f>[2]資金別!$H$57</f>
        <v>113</v>
      </c>
      <c r="O22" s="20">
        <f>[2]資金別!$H$63</f>
        <v>108</v>
      </c>
      <c r="P22" s="20">
        <f>[2]資金別!$H$69</f>
        <v>26</v>
      </c>
      <c r="Q22" s="20">
        <f>[2]資金別!$H$75</f>
        <v>74</v>
      </c>
      <c r="R22" s="22">
        <f t="shared" si="2"/>
        <v>1053</v>
      </c>
    </row>
    <row r="23" spans="1:20" ht="29.25" customHeight="1" thickBot="1" x14ac:dyDescent="0.25">
      <c r="A23" s="12" t="s">
        <v>18</v>
      </c>
      <c r="B23" s="105"/>
      <c r="C23" s="106"/>
      <c r="D23" s="23" t="s">
        <v>18</v>
      </c>
      <c r="E23" s="81" t="s">
        <v>36</v>
      </c>
      <c r="F23" s="78">
        <f>[2]資金別!$J$9</f>
        <v>161</v>
      </c>
      <c r="G23" s="25">
        <f>[2]資金別!$J$15</f>
        <v>88</v>
      </c>
      <c r="H23" s="26">
        <f>[2]資金別!$J$21</f>
        <v>65</v>
      </c>
      <c r="I23" s="53">
        <f>[2]資金別!$J$27</f>
        <v>48</v>
      </c>
      <c r="J23" s="55">
        <f>[2]資金別!$J$33</f>
        <v>169</v>
      </c>
      <c r="K23" s="55">
        <f>[2]資金別!$J$39</f>
        <v>40</v>
      </c>
      <c r="L23" s="55">
        <f>[2]資金別!$J$45</f>
        <v>26</v>
      </c>
      <c r="M23" s="55">
        <f>[2]資金別!$J$51</f>
        <v>32</v>
      </c>
      <c r="N23" s="55">
        <f>[2]資金別!$J$57</f>
        <v>16</v>
      </c>
      <c r="O23" s="26">
        <f>[2]資金別!$J$63</f>
        <v>37</v>
      </c>
      <c r="P23" s="26">
        <f>[2]資金別!$J$69</f>
        <v>89</v>
      </c>
      <c r="Q23" s="26">
        <f>[2]資金別!$J$75</f>
        <v>133</v>
      </c>
      <c r="R23" s="27">
        <f t="shared" si="2"/>
        <v>904</v>
      </c>
    </row>
    <row r="24" spans="1:20" ht="29.25" customHeight="1" thickTop="1" x14ac:dyDescent="0.2">
      <c r="A24" s="15" t="s">
        <v>37</v>
      </c>
      <c r="B24" s="122" t="s">
        <v>59</v>
      </c>
      <c r="C24" s="102"/>
      <c r="D24" s="16" t="s">
        <v>18</v>
      </c>
      <c r="E24" s="80" t="s">
        <v>38</v>
      </c>
      <c r="F24" s="75">
        <f>[2]資金別!$L$9</f>
        <v>422</v>
      </c>
      <c r="G24" s="54">
        <f>[2]資金別!$L$15</f>
        <v>297</v>
      </c>
      <c r="H24" s="54">
        <f>[2]資金別!$L$21</f>
        <v>366</v>
      </c>
      <c r="I24" s="20">
        <f>[2]資金別!$L$27</f>
        <v>252</v>
      </c>
      <c r="J24" s="20">
        <f>[2]資金別!$L$33</f>
        <v>411</v>
      </c>
      <c r="K24" s="20">
        <f>[2]資金別!$L$39</f>
        <v>340</v>
      </c>
      <c r="L24" s="20">
        <f>[2]資金別!$L$45</f>
        <v>340</v>
      </c>
      <c r="M24" s="20">
        <f>[2]資金別!$L$51</f>
        <v>342</v>
      </c>
      <c r="N24" s="20">
        <f>[2]資金別!$L$57</f>
        <v>346</v>
      </c>
      <c r="O24" s="20">
        <f>[2]資金別!$L$63</f>
        <v>358</v>
      </c>
      <c r="P24" s="20">
        <f>[2]資金別!$L$69</f>
        <v>361</v>
      </c>
      <c r="Q24" s="20">
        <f>[2]資金別!$L$75</f>
        <v>350</v>
      </c>
      <c r="R24" s="21">
        <f t="shared" si="2"/>
        <v>4185</v>
      </c>
    </row>
    <row r="25" spans="1:20" ht="29.25" customHeight="1" x14ac:dyDescent="0.2">
      <c r="A25" s="12" t="s">
        <v>18</v>
      </c>
      <c r="B25" s="103"/>
      <c r="C25" s="104"/>
      <c r="D25" s="16" t="s">
        <v>18</v>
      </c>
      <c r="E25" s="73" t="s">
        <v>39</v>
      </c>
      <c r="F25" s="82">
        <f>[2]資金別!$T$9</f>
        <v>0</v>
      </c>
      <c r="G25" s="54">
        <f>[2]資金別!$T$15</f>
        <v>0</v>
      </c>
      <c r="H25" s="54">
        <f>[2]資金別!$T$21</f>
        <v>0</v>
      </c>
      <c r="I25" s="20">
        <f>[2]資金別!$T$27</f>
        <v>54</v>
      </c>
      <c r="J25" s="20">
        <f>[2]資金別!$T$33</f>
        <v>0</v>
      </c>
      <c r="K25" s="20">
        <f>[2]資金別!$T$39</f>
        <v>4</v>
      </c>
      <c r="L25" s="20">
        <f>[2]資金別!$T$45</f>
        <v>12</v>
      </c>
      <c r="M25" s="20">
        <f>[2]資金別!$T$51</f>
        <v>0</v>
      </c>
      <c r="N25" s="20">
        <f>[2]資金別!$T$57</f>
        <v>0</v>
      </c>
      <c r="O25" s="20">
        <f>[2]資金別!$T$63</f>
        <v>0</v>
      </c>
      <c r="P25" s="20">
        <f>[2]資金別!$T$69</f>
        <v>0</v>
      </c>
      <c r="Q25" s="20">
        <f>[2]資金別!$T$75</f>
        <v>0</v>
      </c>
      <c r="R25" s="22">
        <f t="shared" si="2"/>
        <v>70</v>
      </c>
    </row>
    <row r="26" spans="1:20" ht="29.25" customHeight="1" x14ac:dyDescent="0.2">
      <c r="A26" s="12" t="s">
        <v>18</v>
      </c>
      <c r="B26" s="103"/>
      <c r="C26" s="104"/>
      <c r="D26" s="16" t="s">
        <v>18</v>
      </c>
      <c r="E26" s="83" t="s">
        <v>49</v>
      </c>
      <c r="F26" s="82">
        <f>[2]資金別!$AB$9</f>
        <v>11</v>
      </c>
      <c r="G26" s="54">
        <f>[2]資金別!$AB$15</f>
        <v>10</v>
      </c>
      <c r="H26" s="54">
        <f>[2]資金別!$AB$21</f>
        <v>12</v>
      </c>
      <c r="I26" s="20">
        <f>[2]資金別!$AB$27</f>
        <v>17</v>
      </c>
      <c r="J26" s="20">
        <f>[2]資金別!$AB$33</f>
        <v>16</v>
      </c>
      <c r="K26" s="20">
        <f>[2]資金別!$AB$39</f>
        <v>19</v>
      </c>
      <c r="L26" s="20">
        <f>[2]資金別!$AB$45</f>
        <v>11</v>
      </c>
      <c r="M26" s="20">
        <f>[2]資金別!$AB$51</f>
        <v>18</v>
      </c>
      <c r="N26" s="20">
        <f>[2]資金別!$AB$57</f>
        <v>16</v>
      </c>
      <c r="O26" s="20">
        <f>[2]資金別!$AB$63</f>
        <v>28</v>
      </c>
      <c r="P26" s="20">
        <f>[2]資金別!$AB$69</f>
        <v>10</v>
      </c>
      <c r="Q26" s="20">
        <f>[2]資金別!$AB$75</f>
        <v>11</v>
      </c>
      <c r="R26" s="22">
        <f t="shared" si="2"/>
        <v>179</v>
      </c>
    </row>
    <row r="27" spans="1:20" ht="29.25" customHeight="1" x14ac:dyDescent="0.2">
      <c r="A27" s="12" t="s">
        <v>18</v>
      </c>
      <c r="B27" s="103"/>
      <c r="C27" s="104"/>
      <c r="D27" s="16" t="s">
        <v>18</v>
      </c>
      <c r="E27" s="83" t="s">
        <v>50</v>
      </c>
      <c r="F27" s="82">
        <f>[2]資金別!$AJ$9</f>
        <v>0</v>
      </c>
      <c r="G27" s="54">
        <f>[2]資金別!$AJ$15</f>
        <v>0</v>
      </c>
      <c r="H27" s="54">
        <f>[2]資金別!$AJ$21</f>
        <v>0</v>
      </c>
      <c r="I27" s="20">
        <f>[2]資金別!$AJ$27</f>
        <v>0</v>
      </c>
      <c r="J27" s="20">
        <f>[2]資金別!$AJ$33</f>
        <v>0</v>
      </c>
      <c r="K27" s="20">
        <f>[2]資金別!$AJ$39</f>
        <v>0</v>
      </c>
      <c r="L27" s="20">
        <f>[2]資金別!$AJ$45</f>
        <v>0</v>
      </c>
      <c r="M27" s="20">
        <f>[2]資金別!$AJ$51</f>
        <v>0</v>
      </c>
      <c r="N27" s="20">
        <f>[2]資金別!$AJ$57</f>
        <v>0</v>
      </c>
      <c r="O27" s="20">
        <f>[2]資金別!$AJ$63</f>
        <v>0</v>
      </c>
      <c r="P27" s="20">
        <f>[2]資金別!$AJ$69</f>
        <v>0</v>
      </c>
      <c r="Q27" s="20">
        <f>[2]資金別!$AJ$75</f>
        <v>0</v>
      </c>
      <c r="R27" s="22">
        <f t="shared" si="2"/>
        <v>0</v>
      </c>
    </row>
    <row r="28" spans="1:20" ht="29.25" customHeight="1" thickBot="1" x14ac:dyDescent="0.25">
      <c r="A28" s="12" t="s">
        <v>18</v>
      </c>
      <c r="B28" s="105"/>
      <c r="C28" s="106"/>
      <c r="D28" s="23" t="s">
        <v>18</v>
      </c>
      <c r="E28" s="81" t="s">
        <v>40</v>
      </c>
      <c r="F28" s="78">
        <f>[2]資金別!$AR$9</f>
        <v>38</v>
      </c>
      <c r="G28" s="55">
        <f>[2]資金別!$AR$15</f>
        <v>43</v>
      </c>
      <c r="H28" s="55">
        <f>[2]資金別!$AR$21</f>
        <v>21</v>
      </c>
      <c r="I28" s="26">
        <f>[2]資金別!$AR$27</f>
        <v>22</v>
      </c>
      <c r="J28" s="26">
        <f>[2]資金別!$AR$33</f>
        <v>38</v>
      </c>
      <c r="K28" s="26">
        <f>[2]資金別!$AR$39</f>
        <v>26</v>
      </c>
      <c r="L28" s="26">
        <f>[2]資金別!$AR$45</f>
        <v>21</v>
      </c>
      <c r="M28" s="26">
        <f>[2]資金別!$AR$51</f>
        <v>47</v>
      </c>
      <c r="N28" s="26">
        <f>[2]資金別!$AR$57</f>
        <v>36</v>
      </c>
      <c r="O28" s="26">
        <f>[2]資金別!$AR$63</f>
        <v>47</v>
      </c>
      <c r="P28" s="26">
        <f>[2]資金別!$AR$69</f>
        <v>18</v>
      </c>
      <c r="Q28" s="26">
        <f>[2]資金別!$AR$75</f>
        <v>37</v>
      </c>
      <c r="R28" s="27">
        <f t="shared" si="2"/>
        <v>394</v>
      </c>
    </row>
    <row r="29" spans="1:20" ht="29.25" customHeight="1" thickTop="1" x14ac:dyDescent="0.2">
      <c r="A29" s="15" t="s">
        <v>41</v>
      </c>
      <c r="B29" s="101" t="s">
        <v>48</v>
      </c>
      <c r="C29" s="102"/>
      <c r="D29" s="16" t="s">
        <v>18</v>
      </c>
      <c r="E29" s="80" t="s">
        <v>22</v>
      </c>
      <c r="F29" s="18">
        <f>[2]資金別!$E$10</f>
        <v>15644</v>
      </c>
      <c r="G29" s="19">
        <f>[2]資金別!$E$16</f>
        <v>20197</v>
      </c>
      <c r="H29" s="20">
        <f>[2]資金別!$E$22</f>
        <v>21796</v>
      </c>
      <c r="I29" s="19">
        <f>[2]資金別!$E$28</f>
        <v>18749</v>
      </c>
      <c r="J29" s="52">
        <f>[2]資金別!$E$34</f>
        <v>20205</v>
      </c>
      <c r="K29" s="52">
        <f>[2]資金別!$E$40</f>
        <v>19318</v>
      </c>
      <c r="L29" s="20">
        <f>[2]資金別!$E$46</f>
        <v>23596</v>
      </c>
      <c r="M29" s="20">
        <f>[2]資金別!$E$52</f>
        <v>22492</v>
      </c>
      <c r="N29" s="20">
        <f>[2]資金別!$E$58</f>
        <v>24184</v>
      </c>
      <c r="O29" s="20">
        <f>[2]資金別!$E$64</f>
        <v>25586</v>
      </c>
      <c r="P29" s="20">
        <f>[2]資金別!$E$70</f>
        <v>26029</v>
      </c>
      <c r="Q29" s="20">
        <f>[2]資金別!$E$76</f>
        <v>16119</v>
      </c>
      <c r="R29" s="21">
        <f t="shared" si="2"/>
        <v>253915</v>
      </c>
      <c r="T29" s="32"/>
    </row>
    <row r="30" spans="1:20" ht="29.25" customHeight="1" x14ac:dyDescent="0.2">
      <c r="A30" s="12" t="s">
        <v>18</v>
      </c>
      <c r="B30" s="103"/>
      <c r="C30" s="104"/>
      <c r="D30" s="16" t="s">
        <v>18</v>
      </c>
      <c r="E30" s="17" t="s">
        <v>23</v>
      </c>
      <c r="F30" s="72">
        <f>[2]資金別!$E$11</f>
        <v>12542</v>
      </c>
      <c r="G30" s="19">
        <f>[2]資金別!$E$17</f>
        <v>3821</v>
      </c>
      <c r="H30" s="20">
        <f>[2]資金別!$E$23</f>
        <v>7533</v>
      </c>
      <c r="I30" s="19">
        <f>[2]資金別!$E$29</f>
        <v>7612</v>
      </c>
      <c r="J30" s="52">
        <f>[2]資金別!$E$35</f>
        <v>8076</v>
      </c>
      <c r="K30" s="52">
        <f>[2]資金別!$E$41</f>
        <v>8011</v>
      </c>
      <c r="L30" s="20">
        <f>[2]資金別!$E$47</f>
        <v>6969</v>
      </c>
      <c r="M30" s="20">
        <f>[2]資金別!$E$53</f>
        <v>7808</v>
      </c>
      <c r="N30" s="20">
        <f>[2]資金別!$E$59</f>
        <v>7684</v>
      </c>
      <c r="O30" s="20">
        <f>[2]資金別!$E$65</f>
        <v>8229</v>
      </c>
      <c r="P30" s="20">
        <f>[2]資金別!$E$71</f>
        <v>1824</v>
      </c>
      <c r="Q30" s="20">
        <f>[2]資金別!$E$77</f>
        <v>11579</v>
      </c>
      <c r="R30" s="22">
        <f t="shared" si="2"/>
        <v>91688</v>
      </c>
    </row>
    <row r="31" spans="1:20" ht="29.25" customHeight="1" x14ac:dyDescent="0.2">
      <c r="A31" s="12" t="s">
        <v>18</v>
      </c>
      <c r="B31" s="103"/>
      <c r="C31" s="104"/>
      <c r="D31" s="16" t="s">
        <v>18</v>
      </c>
      <c r="E31" s="17" t="s">
        <v>24</v>
      </c>
      <c r="F31" s="72">
        <f>[2]資金別!$E$12</f>
        <v>0</v>
      </c>
      <c r="G31" s="19">
        <f>[2]資金別!$E$18</f>
        <v>0</v>
      </c>
      <c r="H31" s="20">
        <f>[2]資金別!$E$24</f>
        <v>0</v>
      </c>
      <c r="I31" s="19">
        <f>[2]資金別!$E$30</f>
        <v>0</v>
      </c>
      <c r="J31" s="52">
        <f>[2]資金別!$E$36</f>
        <v>0</v>
      </c>
      <c r="K31" s="52">
        <f>[2]資金別!$E$42</f>
        <v>0</v>
      </c>
      <c r="L31" s="20">
        <f>[2]資金別!$E$48</f>
        <v>0</v>
      </c>
      <c r="M31" s="20">
        <f>[2]資金別!$E$54</f>
        <v>0</v>
      </c>
      <c r="N31" s="20">
        <f>[2]資金別!$E$60</f>
        <v>0</v>
      </c>
      <c r="O31" s="20">
        <f>[2]資金別!$E$66</f>
        <v>0</v>
      </c>
      <c r="P31" s="20">
        <f>[2]資金別!$E$72</f>
        <v>0</v>
      </c>
      <c r="Q31" s="20">
        <f>[2]資金別!$E$78</f>
        <v>174</v>
      </c>
      <c r="R31" s="22">
        <f t="shared" si="2"/>
        <v>174</v>
      </c>
    </row>
    <row r="32" spans="1:20" ht="29.25" customHeight="1" thickBot="1" x14ac:dyDescent="0.25">
      <c r="A32" s="12" t="s">
        <v>18</v>
      </c>
      <c r="B32" s="105"/>
      <c r="C32" s="106"/>
      <c r="D32" s="23" t="s">
        <v>18</v>
      </c>
      <c r="E32" s="81" t="s">
        <v>25</v>
      </c>
      <c r="F32" s="24">
        <f>[2]資金別!$E$13</f>
        <v>6655</v>
      </c>
      <c r="G32" s="25">
        <f>[2]資金別!$E$19</f>
        <v>9037</v>
      </c>
      <c r="H32" s="26">
        <f>[2]資金別!$E$25</f>
        <v>4265</v>
      </c>
      <c r="I32" s="25">
        <f>[2]資金別!$E$31</f>
        <v>5631</v>
      </c>
      <c r="J32" s="53">
        <f>[2]資金別!$E$37</f>
        <v>8857</v>
      </c>
      <c r="K32" s="53">
        <f>[2]資金別!$E$43</f>
        <v>5935</v>
      </c>
      <c r="L32" s="26">
        <f>[2]資金別!$E$49</f>
        <v>3745</v>
      </c>
      <c r="M32" s="26">
        <f>[2]資金別!$E$55</f>
        <v>5041</v>
      </c>
      <c r="N32" s="26">
        <f>[2]資金別!$E$61</f>
        <v>5209</v>
      </c>
      <c r="O32" s="26">
        <f>[2]資金別!$E$67</f>
        <v>6187</v>
      </c>
      <c r="P32" s="26">
        <f>[2]資金別!$E$73</f>
        <v>10520</v>
      </c>
      <c r="Q32" s="26">
        <f>[2]資金別!$E$79</f>
        <v>4104</v>
      </c>
      <c r="R32" s="27">
        <f t="shared" si="2"/>
        <v>75186</v>
      </c>
    </row>
    <row r="33" spans="1:22" ht="29.25" customHeight="1" thickTop="1" thickBot="1" x14ac:dyDescent="0.25">
      <c r="A33" s="36" t="s">
        <v>18</v>
      </c>
      <c r="B33" s="117" t="s">
        <v>46</v>
      </c>
      <c r="C33" s="118"/>
      <c r="D33" s="118"/>
      <c r="E33" s="119"/>
      <c r="F33" s="84">
        <f>SUM(F29:F32)</f>
        <v>34841</v>
      </c>
      <c r="G33" s="33">
        <f>SUM(G29:G32)</f>
        <v>33055</v>
      </c>
      <c r="H33" s="34">
        <f>SUM(H29:H32)</f>
        <v>33594</v>
      </c>
      <c r="I33" s="33">
        <f>SUM(I29:I32)</f>
        <v>31992</v>
      </c>
      <c r="J33" s="33">
        <f>SUM(J29:J32)</f>
        <v>37138</v>
      </c>
      <c r="K33" s="33">
        <f t="shared" ref="K33:Q33" si="7">SUM(K29:K32)</f>
        <v>33264</v>
      </c>
      <c r="L33" s="34">
        <f t="shared" si="7"/>
        <v>34310</v>
      </c>
      <c r="M33" s="34">
        <f t="shared" si="7"/>
        <v>35341</v>
      </c>
      <c r="N33" s="34">
        <f t="shared" si="7"/>
        <v>37077</v>
      </c>
      <c r="O33" s="56">
        <f t="shared" si="7"/>
        <v>40002</v>
      </c>
      <c r="P33" s="56">
        <f t="shared" si="7"/>
        <v>38373</v>
      </c>
      <c r="Q33" s="56">
        <f t="shared" si="7"/>
        <v>31976</v>
      </c>
      <c r="R33" s="37">
        <f t="shared" si="2"/>
        <v>420963</v>
      </c>
      <c r="V33" s="51"/>
    </row>
    <row r="34" spans="1:22" ht="27" customHeight="1" x14ac:dyDescent="0.2">
      <c r="F34" s="35" t="s">
        <v>18</v>
      </c>
      <c r="O34" s="5"/>
      <c r="R34" s="50"/>
      <c r="S34" s="4" t="s">
        <v>18</v>
      </c>
    </row>
    <row r="35" spans="1:22" ht="27" customHeight="1" x14ac:dyDescent="0.2"/>
    <row r="36" spans="1:22" ht="27" customHeight="1" x14ac:dyDescent="0.2"/>
    <row r="37" spans="1:22" ht="27" customHeight="1" x14ac:dyDescent="0.2"/>
    <row r="38" spans="1:22" ht="27" customHeight="1" x14ac:dyDescent="0.2"/>
    <row r="39" spans="1:22" ht="27" customHeight="1" x14ac:dyDescent="0.2"/>
    <row r="40" spans="1:22" ht="27" customHeight="1" x14ac:dyDescent="0.2"/>
    <row r="41" spans="1:22" ht="27" customHeight="1" x14ac:dyDescent="0.2"/>
  </sheetData>
  <mergeCells count="13">
    <mergeCell ref="B33:E33"/>
    <mergeCell ref="D14:E14"/>
    <mergeCell ref="D18:E18"/>
    <mergeCell ref="B8:C13"/>
    <mergeCell ref="B24:C28"/>
    <mergeCell ref="B29:C32"/>
    <mergeCell ref="A2:R2"/>
    <mergeCell ref="B14:C20"/>
    <mergeCell ref="B21:C23"/>
    <mergeCell ref="A3:G3"/>
    <mergeCell ref="B6:E6"/>
    <mergeCell ref="B7:E7"/>
    <mergeCell ref="B5:E5"/>
  </mergeCells>
  <phoneticPr fontId="2"/>
  <printOptions horizontalCentered="1"/>
  <pageMargins left="0.78740157480314965" right="0.39370078740157483" top="0.78740157480314965" bottom="0.39370078740157483" header="0.19685039370078741" footer="0.19685039370078741"/>
  <pageSetup paperSize="9" scale="53" orientation="landscape" r:id="rId1"/>
  <headerFooter alignWithMargins="0"/>
  <ignoredErrors>
    <ignoredError sqref="G33:H33 I33:Q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"/>
  <sheetViews>
    <sheetView tabSelected="1" view="pageBreakPreview" topLeftCell="A5" zoomScale="85" zoomScaleNormal="85" zoomScaleSheetLayoutView="85" workbookViewId="0">
      <selection activeCell="P40" sqref="P40"/>
    </sheetView>
  </sheetViews>
  <sheetFormatPr defaultRowHeight="13" x14ac:dyDescent="0.2"/>
  <cols>
    <col min="11" max="12" width="9" customWidth="1"/>
  </cols>
  <sheetData/>
  <phoneticPr fontId="2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F156"/>
  <sheetViews>
    <sheetView workbookViewId="0">
      <pane xSplit="2" ySplit="24" topLeftCell="C94" activePane="bottomRight" state="frozen"/>
      <selection activeCell="L6" sqref="L6"/>
      <selection pane="topRight" activeCell="L6" sqref="L6"/>
      <selection pane="bottomLeft" activeCell="L6" sqref="L6"/>
      <selection pane="bottomRight" activeCell="C156" sqref="C156"/>
    </sheetView>
  </sheetViews>
  <sheetFormatPr defaultRowHeight="13" x14ac:dyDescent="0.2"/>
  <cols>
    <col min="2" max="2" width="9" style="46"/>
    <col min="4" max="4" width="16.08984375" customWidth="1"/>
  </cols>
  <sheetData>
    <row r="2" spans="1:6" x14ac:dyDescent="0.2">
      <c r="A2" t="s">
        <v>43</v>
      </c>
    </row>
    <row r="3" spans="1:6" x14ac:dyDescent="0.2">
      <c r="B3" s="2"/>
      <c r="C3" s="2" t="s">
        <v>10</v>
      </c>
      <c r="D3" s="2" t="s">
        <v>11</v>
      </c>
      <c r="F3" s="63"/>
    </row>
    <row r="4" spans="1:6" hidden="1" x14ac:dyDescent="0.2">
      <c r="A4" t="s">
        <v>17</v>
      </c>
      <c r="B4" s="2" t="s">
        <v>3</v>
      </c>
      <c r="C4" s="1">
        <v>696</v>
      </c>
      <c r="D4" s="1"/>
    </row>
    <row r="5" spans="1:6" hidden="1" x14ac:dyDescent="0.2">
      <c r="B5" s="2" t="s">
        <v>4</v>
      </c>
      <c r="C5" s="1">
        <v>629</v>
      </c>
      <c r="D5" s="1"/>
    </row>
    <row r="6" spans="1:6" hidden="1" x14ac:dyDescent="0.2">
      <c r="B6" s="2" t="s">
        <v>5</v>
      </c>
      <c r="C6" s="1">
        <v>535</v>
      </c>
      <c r="D6" s="1"/>
    </row>
    <row r="7" spans="1:6" hidden="1" x14ac:dyDescent="0.2">
      <c r="B7" s="2" t="s">
        <v>6</v>
      </c>
      <c r="C7" s="1">
        <v>661</v>
      </c>
      <c r="D7" s="1"/>
    </row>
    <row r="8" spans="1:6" hidden="1" x14ac:dyDescent="0.2">
      <c r="B8" s="2" t="s">
        <v>7</v>
      </c>
      <c r="C8" s="1">
        <v>602</v>
      </c>
      <c r="D8" s="1"/>
    </row>
    <row r="9" spans="1:6" hidden="1" x14ac:dyDescent="0.2">
      <c r="B9" s="2" t="s">
        <v>8</v>
      </c>
      <c r="C9" s="1">
        <v>860</v>
      </c>
      <c r="D9" s="1"/>
    </row>
    <row r="10" spans="1:6" hidden="1" x14ac:dyDescent="0.2">
      <c r="B10" s="2" t="s">
        <v>9</v>
      </c>
      <c r="C10" s="1">
        <v>641</v>
      </c>
      <c r="D10" s="1"/>
    </row>
    <row r="11" spans="1:6" hidden="1" x14ac:dyDescent="0.2">
      <c r="B11" s="2" t="s">
        <v>12</v>
      </c>
      <c r="C11" s="1">
        <v>924</v>
      </c>
      <c r="D11" s="1"/>
    </row>
    <row r="12" spans="1:6" hidden="1" x14ac:dyDescent="0.2">
      <c r="B12" s="2" t="s">
        <v>13</v>
      </c>
      <c r="C12" s="1">
        <v>727</v>
      </c>
      <c r="D12" s="1"/>
    </row>
    <row r="13" spans="1:6" hidden="1" x14ac:dyDescent="0.2">
      <c r="A13" t="s">
        <v>14</v>
      </c>
      <c r="B13" s="2" t="s">
        <v>0</v>
      </c>
      <c r="C13" s="1">
        <v>876</v>
      </c>
      <c r="D13" s="1"/>
    </row>
    <row r="14" spans="1:6" hidden="1" x14ac:dyDescent="0.2">
      <c r="B14" s="2" t="s">
        <v>1</v>
      </c>
      <c r="C14" s="1">
        <v>692</v>
      </c>
      <c r="D14" s="1"/>
    </row>
    <row r="15" spans="1:6" hidden="1" x14ac:dyDescent="0.2">
      <c r="B15" s="2" t="s">
        <v>2</v>
      </c>
      <c r="C15" s="1">
        <v>439</v>
      </c>
      <c r="D15" s="1"/>
    </row>
    <row r="16" spans="1:6" hidden="1" x14ac:dyDescent="0.2">
      <c r="A16" t="s">
        <v>14</v>
      </c>
      <c r="B16" s="2" t="s">
        <v>3</v>
      </c>
      <c r="C16" s="1">
        <v>538</v>
      </c>
      <c r="D16" s="3">
        <f>+C16/C4</f>
        <v>0.77298850574712641</v>
      </c>
    </row>
    <row r="17" spans="1:4" hidden="1" x14ac:dyDescent="0.2">
      <c r="B17" s="2" t="s">
        <v>4</v>
      </c>
      <c r="C17" s="1">
        <v>729</v>
      </c>
      <c r="D17" s="3">
        <f t="shared" ref="D17:D24" si="0">+C17/C5</f>
        <v>1.1589825119236883</v>
      </c>
    </row>
    <row r="18" spans="1:4" hidden="1" x14ac:dyDescent="0.2">
      <c r="B18" s="2" t="s">
        <v>5</v>
      </c>
      <c r="C18" s="1">
        <v>661</v>
      </c>
      <c r="D18" s="3">
        <f t="shared" si="0"/>
        <v>1.2355140186915887</v>
      </c>
    </row>
    <row r="19" spans="1:4" hidden="1" x14ac:dyDescent="0.2">
      <c r="B19" s="2" t="s">
        <v>6</v>
      </c>
      <c r="C19" s="1">
        <v>764</v>
      </c>
      <c r="D19" s="3">
        <f t="shared" si="0"/>
        <v>1.1558245083207261</v>
      </c>
    </row>
    <row r="20" spans="1:4" hidden="1" x14ac:dyDescent="0.2">
      <c r="B20" s="2" t="s">
        <v>7</v>
      </c>
      <c r="C20" s="1">
        <v>831</v>
      </c>
      <c r="D20" s="3">
        <f t="shared" si="0"/>
        <v>1.3803986710963456</v>
      </c>
    </row>
    <row r="21" spans="1:4" hidden="1" x14ac:dyDescent="0.2">
      <c r="B21" s="2" t="s">
        <v>8</v>
      </c>
      <c r="C21" s="1">
        <v>690</v>
      </c>
      <c r="D21" s="3">
        <f t="shared" si="0"/>
        <v>0.80232558139534882</v>
      </c>
    </row>
    <row r="22" spans="1:4" hidden="1" x14ac:dyDescent="0.2">
      <c r="B22" s="2" t="s">
        <v>9</v>
      </c>
      <c r="C22" s="1">
        <v>692</v>
      </c>
      <c r="D22" s="3">
        <f t="shared" si="0"/>
        <v>1.0795631825273011</v>
      </c>
    </row>
    <row r="23" spans="1:4" hidden="1" x14ac:dyDescent="0.2">
      <c r="B23" s="2" t="s">
        <v>12</v>
      </c>
      <c r="C23" s="1">
        <v>670</v>
      </c>
      <c r="D23" s="3">
        <f t="shared" si="0"/>
        <v>0.72510822510822515</v>
      </c>
    </row>
    <row r="24" spans="1:4" hidden="1" x14ac:dyDescent="0.2">
      <c r="B24" s="2" t="s">
        <v>13</v>
      </c>
      <c r="C24" s="1">
        <v>668</v>
      </c>
      <c r="D24" s="3">
        <f t="shared" si="0"/>
        <v>0.91884456671251724</v>
      </c>
    </row>
    <row r="25" spans="1:4" hidden="1" x14ac:dyDescent="0.2">
      <c r="A25" t="s">
        <v>52</v>
      </c>
      <c r="B25" s="2" t="s">
        <v>0</v>
      </c>
      <c r="C25" s="1">
        <v>459</v>
      </c>
      <c r="D25" s="3">
        <f>+C25/C13</f>
        <v>0.52397260273972601</v>
      </c>
    </row>
    <row r="26" spans="1:4" hidden="1" x14ac:dyDescent="0.2">
      <c r="B26" s="2" t="s">
        <v>1</v>
      </c>
      <c r="C26" s="1">
        <v>467</v>
      </c>
      <c r="D26" s="3">
        <f>+C26/C14</f>
        <v>0.67485549132947975</v>
      </c>
    </row>
    <row r="27" spans="1:4" hidden="1" x14ac:dyDescent="0.2">
      <c r="B27" s="2" t="s">
        <v>2</v>
      </c>
      <c r="C27" s="1">
        <v>408</v>
      </c>
      <c r="D27" s="3">
        <f>+C27/C15</f>
        <v>0.92938496583143504</v>
      </c>
    </row>
    <row r="28" spans="1:4" hidden="1" x14ac:dyDescent="0.2">
      <c r="B28" s="2" t="s">
        <v>3</v>
      </c>
      <c r="C28" s="1">
        <v>403</v>
      </c>
      <c r="D28" s="3">
        <f t="shared" ref="D28:D48" si="1">+C28/C16</f>
        <v>0.74907063197026025</v>
      </c>
    </row>
    <row r="29" spans="1:4" hidden="1" x14ac:dyDescent="0.2">
      <c r="B29" s="2" t="s">
        <v>4</v>
      </c>
      <c r="C29" s="1">
        <v>519</v>
      </c>
      <c r="D29" s="3">
        <f t="shared" si="1"/>
        <v>0.7119341563786008</v>
      </c>
    </row>
    <row r="30" spans="1:4" hidden="1" x14ac:dyDescent="0.2">
      <c r="B30" s="2" t="s">
        <v>5</v>
      </c>
      <c r="C30" s="1">
        <v>511</v>
      </c>
      <c r="D30" s="3">
        <f t="shared" si="1"/>
        <v>0.77307110438729199</v>
      </c>
    </row>
    <row r="31" spans="1:4" hidden="1" x14ac:dyDescent="0.2">
      <c r="B31" s="2" t="s">
        <v>6</v>
      </c>
      <c r="C31" s="1">
        <v>497</v>
      </c>
      <c r="D31" s="3">
        <f t="shared" si="1"/>
        <v>0.65052356020942403</v>
      </c>
    </row>
    <row r="32" spans="1:4" hidden="1" x14ac:dyDescent="0.2">
      <c r="B32" s="2" t="s">
        <v>7</v>
      </c>
      <c r="C32" s="1">
        <v>462</v>
      </c>
      <c r="D32" s="3">
        <f t="shared" si="1"/>
        <v>0.55595667870036103</v>
      </c>
    </row>
    <row r="33" spans="1:6" hidden="1" x14ac:dyDescent="0.2">
      <c r="B33" s="2" t="s">
        <v>8</v>
      </c>
      <c r="C33" s="1">
        <v>447</v>
      </c>
      <c r="D33" s="3">
        <f t="shared" si="1"/>
        <v>0.64782608695652177</v>
      </c>
    </row>
    <row r="34" spans="1:6" hidden="1" x14ac:dyDescent="0.2">
      <c r="B34" s="2" t="s">
        <v>9</v>
      </c>
      <c r="C34" s="1">
        <v>600</v>
      </c>
      <c r="D34" s="3">
        <f t="shared" si="1"/>
        <v>0.86705202312138729</v>
      </c>
    </row>
    <row r="35" spans="1:6" hidden="1" x14ac:dyDescent="0.2">
      <c r="B35" s="2" t="s">
        <v>12</v>
      </c>
      <c r="C35" s="1">
        <v>550</v>
      </c>
      <c r="D35" s="3">
        <f t="shared" si="1"/>
        <v>0.82089552238805974</v>
      </c>
    </row>
    <row r="36" spans="1:6" hidden="1" x14ac:dyDescent="0.2">
      <c r="B36" s="2" t="s">
        <v>13</v>
      </c>
      <c r="C36" s="1">
        <v>576</v>
      </c>
      <c r="D36" s="3">
        <f t="shared" si="1"/>
        <v>0.86227544910179643</v>
      </c>
      <c r="F36">
        <f>SUM(C25:C36)</f>
        <v>5899</v>
      </c>
    </row>
    <row r="37" spans="1:6" hidden="1" x14ac:dyDescent="0.2">
      <c r="A37" t="s">
        <v>53</v>
      </c>
      <c r="B37" s="2" t="s">
        <v>0</v>
      </c>
      <c r="C37" s="1">
        <v>481</v>
      </c>
      <c r="D37" s="3">
        <f>+C37/C25</f>
        <v>1.0479302832244008</v>
      </c>
    </row>
    <row r="38" spans="1:6" hidden="1" x14ac:dyDescent="0.2">
      <c r="B38" s="2" t="s">
        <v>1</v>
      </c>
      <c r="C38" s="1">
        <v>533</v>
      </c>
      <c r="D38" s="3">
        <f t="shared" si="1"/>
        <v>1.1413276231263383</v>
      </c>
    </row>
    <row r="39" spans="1:6" hidden="1" x14ac:dyDescent="0.2">
      <c r="B39" s="2" t="s">
        <v>2</v>
      </c>
      <c r="C39" s="1">
        <v>474</v>
      </c>
      <c r="D39" s="3">
        <f t="shared" si="1"/>
        <v>1.161764705882353</v>
      </c>
    </row>
    <row r="40" spans="1:6" hidden="1" x14ac:dyDescent="0.2">
      <c r="B40" s="2" t="s">
        <v>3</v>
      </c>
      <c r="C40" s="1">
        <v>625</v>
      </c>
      <c r="D40" s="3">
        <f t="shared" si="1"/>
        <v>1.5508684863523574</v>
      </c>
    </row>
    <row r="41" spans="1:6" hidden="1" x14ac:dyDescent="0.2">
      <c r="B41" s="2" t="s">
        <v>4</v>
      </c>
      <c r="C41" s="1">
        <v>375</v>
      </c>
      <c r="D41" s="3">
        <f t="shared" si="1"/>
        <v>0.7225433526011561</v>
      </c>
    </row>
    <row r="42" spans="1:6" hidden="1" x14ac:dyDescent="0.2">
      <c r="B42" s="2" t="s">
        <v>5</v>
      </c>
      <c r="C42" s="1">
        <v>518</v>
      </c>
      <c r="D42" s="3">
        <f t="shared" si="1"/>
        <v>1.0136986301369864</v>
      </c>
    </row>
    <row r="43" spans="1:6" hidden="1" x14ac:dyDescent="0.2">
      <c r="B43" s="2" t="s">
        <v>6</v>
      </c>
      <c r="C43" s="1">
        <v>677</v>
      </c>
      <c r="D43" s="3">
        <f t="shared" si="1"/>
        <v>1.3621730382293762</v>
      </c>
    </row>
    <row r="44" spans="1:6" hidden="1" x14ac:dyDescent="0.2">
      <c r="B44" s="2" t="s">
        <v>7</v>
      </c>
      <c r="C44" s="1">
        <v>680</v>
      </c>
      <c r="D44" s="3">
        <f t="shared" si="1"/>
        <v>1.4718614718614718</v>
      </c>
    </row>
    <row r="45" spans="1:6" hidden="1" x14ac:dyDescent="0.2">
      <c r="B45" s="2" t="s">
        <v>8</v>
      </c>
      <c r="C45" s="1">
        <v>584</v>
      </c>
      <c r="D45" s="3">
        <f t="shared" si="1"/>
        <v>1.3064876957494407</v>
      </c>
    </row>
    <row r="46" spans="1:6" hidden="1" x14ac:dyDescent="0.2">
      <c r="B46" s="2" t="s">
        <v>9</v>
      </c>
      <c r="C46" s="1">
        <v>573</v>
      </c>
      <c r="D46" s="3">
        <f t="shared" si="1"/>
        <v>0.95499999999999996</v>
      </c>
    </row>
    <row r="47" spans="1:6" hidden="1" x14ac:dyDescent="0.2">
      <c r="B47" s="2" t="s">
        <v>12</v>
      </c>
      <c r="C47" s="1">
        <v>470</v>
      </c>
      <c r="D47" s="3">
        <f t="shared" si="1"/>
        <v>0.8545454545454545</v>
      </c>
    </row>
    <row r="48" spans="1:6" hidden="1" x14ac:dyDescent="0.2">
      <c r="B48" s="2" t="s">
        <v>13</v>
      </c>
      <c r="C48" s="1">
        <v>422</v>
      </c>
      <c r="D48" s="3">
        <f t="shared" si="1"/>
        <v>0.73263888888888884</v>
      </c>
      <c r="F48">
        <f>SUM(C37:C48)</f>
        <v>6412</v>
      </c>
    </row>
    <row r="49" spans="1:6" x14ac:dyDescent="0.2">
      <c r="A49" t="s">
        <v>55</v>
      </c>
      <c r="B49" s="2" t="s">
        <v>0</v>
      </c>
      <c r="C49" s="1">
        <v>561</v>
      </c>
      <c r="D49" s="3">
        <f>+C49/C37</f>
        <v>1.1663201663201663</v>
      </c>
    </row>
    <row r="50" spans="1:6" x14ac:dyDescent="0.2">
      <c r="B50" s="2" t="s">
        <v>1</v>
      </c>
      <c r="C50" s="1">
        <v>550</v>
      </c>
      <c r="D50" s="3">
        <f t="shared" ref="D50:D113" si="2">+C50/C38</f>
        <v>1.0318949343339587</v>
      </c>
    </row>
    <row r="51" spans="1:6" x14ac:dyDescent="0.2">
      <c r="B51" s="2" t="s">
        <v>2</v>
      </c>
      <c r="C51" s="1">
        <v>503</v>
      </c>
      <c r="D51" s="3">
        <f t="shared" si="2"/>
        <v>1.0611814345991561</v>
      </c>
    </row>
    <row r="52" spans="1:6" x14ac:dyDescent="0.2">
      <c r="B52" s="2" t="s">
        <v>3</v>
      </c>
      <c r="C52" s="1">
        <v>601</v>
      </c>
      <c r="D52" s="3">
        <f t="shared" si="2"/>
        <v>0.96160000000000001</v>
      </c>
    </row>
    <row r="53" spans="1:6" x14ac:dyDescent="0.2">
      <c r="B53" s="2" t="s">
        <v>4</v>
      </c>
      <c r="C53" s="1">
        <v>636</v>
      </c>
      <c r="D53" s="3">
        <f t="shared" si="2"/>
        <v>1.696</v>
      </c>
    </row>
    <row r="54" spans="1:6" x14ac:dyDescent="0.2">
      <c r="B54" s="2" t="s">
        <v>5</v>
      </c>
      <c r="C54" s="1">
        <v>528</v>
      </c>
      <c r="D54" s="3">
        <f t="shared" si="2"/>
        <v>1.0193050193050193</v>
      </c>
    </row>
    <row r="55" spans="1:6" x14ac:dyDescent="0.2">
      <c r="B55" s="2" t="s">
        <v>6</v>
      </c>
      <c r="C55" s="1">
        <v>512</v>
      </c>
      <c r="D55" s="3">
        <f t="shared" si="2"/>
        <v>0.75627769571639591</v>
      </c>
    </row>
    <row r="56" spans="1:6" x14ac:dyDescent="0.2">
      <c r="B56" s="2" t="s">
        <v>7</v>
      </c>
      <c r="C56" s="1">
        <v>644</v>
      </c>
      <c r="D56" s="3">
        <f t="shared" si="2"/>
        <v>0.94705882352941173</v>
      </c>
    </row>
    <row r="57" spans="1:6" x14ac:dyDescent="0.2">
      <c r="B57" s="2" t="s">
        <v>8</v>
      </c>
      <c r="C57" s="1">
        <v>782</v>
      </c>
      <c r="D57" s="3">
        <f t="shared" si="2"/>
        <v>1.3390410958904109</v>
      </c>
    </row>
    <row r="58" spans="1:6" x14ac:dyDescent="0.2">
      <c r="B58" s="2" t="s">
        <v>9</v>
      </c>
      <c r="C58" s="1">
        <v>508</v>
      </c>
      <c r="D58" s="3">
        <f t="shared" si="2"/>
        <v>0.88656195462478182</v>
      </c>
    </row>
    <row r="59" spans="1:6" x14ac:dyDescent="0.2">
      <c r="B59" s="2" t="s">
        <v>12</v>
      </c>
      <c r="C59" s="1">
        <v>505</v>
      </c>
      <c r="D59" s="3">
        <f t="shared" si="2"/>
        <v>1.074468085106383</v>
      </c>
    </row>
    <row r="60" spans="1:6" x14ac:dyDescent="0.2">
      <c r="B60" s="2" t="s">
        <v>13</v>
      </c>
      <c r="C60" s="1">
        <v>568</v>
      </c>
      <c r="D60" s="3">
        <f t="shared" si="2"/>
        <v>1.3459715639810426</v>
      </c>
      <c r="F60">
        <f>SUM(C49:C60)</f>
        <v>6898</v>
      </c>
    </row>
    <row r="61" spans="1:6" x14ac:dyDescent="0.2">
      <c r="A61" t="s">
        <v>60</v>
      </c>
      <c r="B61" s="2" t="s">
        <v>0</v>
      </c>
      <c r="C61" s="1">
        <v>621</v>
      </c>
      <c r="D61" s="3">
        <f t="shared" si="2"/>
        <v>1.106951871657754</v>
      </c>
    </row>
    <row r="62" spans="1:6" x14ac:dyDescent="0.2">
      <c r="B62" s="2" t="s">
        <v>1</v>
      </c>
      <c r="C62" s="1">
        <v>454</v>
      </c>
      <c r="D62" s="3">
        <f t="shared" si="2"/>
        <v>0.82545454545454544</v>
      </c>
    </row>
    <row r="63" spans="1:6" x14ac:dyDescent="0.2">
      <c r="B63" s="2" t="s">
        <v>2</v>
      </c>
      <c r="C63" s="1">
        <v>430</v>
      </c>
      <c r="D63" s="3">
        <f t="shared" si="2"/>
        <v>0.85487077534791256</v>
      </c>
    </row>
    <row r="64" spans="1:6" x14ac:dyDescent="0.2">
      <c r="B64" s="2" t="s">
        <v>3</v>
      </c>
      <c r="C64" s="1">
        <v>713</v>
      </c>
      <c r="D64" s="3">
        <f t="shared" si="2"/>
        <v>1.1863560732113145</v>
      </c>
    </row>
    <row r="65" spans="1:6" x14ac:dyDescent="0.2">
      <c r="B65" s="2" t="s">
        <v>4</v>
      </c>
      <c r="C65" s="1">
        <v>687</v>
      </c>
      <c r="D65" s="3">
        <f t="shared" si="2"/>
        <v>1.0801886792452831</v>
      </c>
    </row>
    <row r="66" spans="1:6" x14ac:dyDescent="0.2">
      <c r="B66" s="2" t="s">
        <v>5</v>
      </c>
      <c r="C66" s="1">
        <v>552</v>
      </c>
      <c r="D66" s="3">
        <f t="shared" si="2"/>
        <v>1.0454545454545454</v>
      </c>
    </row>
    <row r="67" spans="1:6" x14ac:dyDescent="0.2">
      <c r="B67" s="2" t="s">
        <v>6</v>
      </c>
      <c r="C67" s="1">
        <v>753</v>
      </c>
      <c r="D67" s="3">
        <f t="shared" si="2"/>
        <v>1.470703125</v>
      </c>
    </row>
    <row r="68" spans="1:6" x14ac:dyDescent="0.2">
      <c r="B68" s="2" t="s">
        <v>7</v>
      </c>
      <c r="C68" s="1">
        <v>649</v>
      </c>
      <c r="D68" s="3">
        <f t="shared" si="2"/>
        <v>1.0077639751552796</v>
      </c>
    </row>
    <row r="69" spans="1:6" x14ac:dyDescent="0.2">
      <c r="B69" s="2" t="s">
        <v>8</v>
      </c>
      <c r="C69" s="1">
        <v>530</v>
      </c>
      <c r="D69" s="3">
        <f t="shared" si="2"/>
        <v>0.67774936061381075</v>
      </c>
    </row>
    <row r="70" spans="1:6" x14ac:dyDescent="0.2">
      <c r="B70" s="2" t="s">
        <v>9</v>
      </c>
      <c r="C70" s="1">
        <v>602</v>
      </c>
      <c r="D70" s="3">
        <f t="shared" si="2"/>
        <v>1.1850393700787401</v>
      </c>
    </row>
    <row r="71" spans="1:6" x14ac:dyDescent="0.2">
      <c r="B71" s="2" t="s">
        <v>12</v>
      </c>
      <c r="C71" s="1">
        <v>583</v>
      </c>
      <c r="D71" s="3">
        <f t="shared" si="2"/>
        <v>1.1544554455445544</v>
      </c>
    </row>
    <row r="72" spans="1:6" x14ac:dyDescent="0.2">
      <c r="B72" s="2" t="s">
        <v>13</v>
      </c>
      <c r="C72" s="1">
        <v>489</v>
      </c>
      <c r="D72" s="3">
        <f t="shared" si="2"/>
        <v>0.8609154929577465</v>
      </c>
      <c r="F72">
        <f>SUM(C61:C72)</f>
        <v>7063</v>
      </c>
    </row>
    <row r="73" spans="1:6" x14ac:dyDescent="0.2">
      <c r="A73" t="s">
        <v>61</v>
      </c>
      <c r="B73" s="2" t="s">
        <v>0</v>
      </c>
      <c r="C73" s="64">
        <v>432</v>
      </c>
      <c r="D73" s="3">
        <f t="shared" si="2"/>
        <v>0.69565217391304346</v>
      </c>
    </row>
    <row r="74" spans="1:6" x14ac:dyDescent="0.2">
      <c r="B74" s="2" t="s">
        <v>1</v>
      </c>
      <c r="C74" s="64">
        <v>371</v>
      </c>
      <c r="D74" s="3">
        <f t="shared" si="2"/>
        <v>0.81718061674008813</v>
      </c>
    </row>
    <row r="75" spans="1:6" x14ac:dyDescent="0.2">
      <c r="B75" s="2" t="s">
        <v>2</v>
      </c>
      <c r="C75" s="64">
        <v>585</v>
      </c>
      <c r="D75" s="3">
        <f t="shared" si="2"/>
        <v>1.3604651162790697</v>
      </c>
    </row>
    <row r="76" spans="1:6" x14ac:dyDescent="0.2">
      <c r="B76" s="2" t="s">
        <v>3</v>
      </c>
      <c r="C76" s="64">
        <v>434</v>
      </c>
      <c r="D76" s="3">
        <f t="shared" si="2"/>
        <v>0.60869565217391308</v>
      </c>
    </row>
    <row r="77" spans="1:6" x14ac:dyDescent="0.2">
      <c r="B77" s="2" t="s">
        <v>4</v>
      </c>
      <c r="C77" s="64">
        <v>347</v>
      </c>
      <c r="D77" s="3">
        <f t="shared" si="2"/>
        <v>0.50509461426491997</v>
      </c>
    </row>
    <row r="78" spans="1:6" x14ac:dyDescent="0.2">
      <c r="B78" s="2" t="s">
        <v>5</v>
      </c>
      <c r="C78" s="64">
        <v>491</v>
      </c>
      <c r="D78" s="3">
        <f t="shared" si="2"/>
        <v>0.88949275362318836</v>
      </c>
    </row>
    <row r="79" spans="1:6" x14ac:dyDescent="0.2">
      <c r="B79" s="2" t="s">
        <v>6</v>
      </c>
      <c r="C79" s="64">
        <v>470</v>
      </c>
      <c r="D79" s="3">
        <f t="shared" si="2"/>
        <v>0.62416998671978752</v>
      </c>
    </row>
    <row r="80" spans="1:6" x14ac:dyDescent="0.2">
      <c r="B80" s="2" t="s">
        <v>7</v>
      </c>
      <c r="C80" s="64">
        <v>456</v>
      </c>
      <c r="D80" s="3">
        <f t="shared" si="2"/>
        <v>0.70261941448382126</v>
      </c>
    </row>
    <row r="81" spans="1:6" x14ac:dyDescent="0.2">
      <c r="B81" s="2" t="s">
        <v>8</v>
      </c>
      <c r="C81" s="64">
        <v>623</v>
      </c>
      <c r="D81" s="3">
        <f t="shared" si="2"/>
        <v>1.1754716981132076</v>
      </c>
    </row>
    <row r="82" spans="1:6" x14ac:dyDescent="0.2">
      <c r="B82" s="2" t="s">
        <v>9</v>
      </c>
      <c r="C82" s="64">
        <v>561</v>
      </c>
      <c r="D82" s="3">
        <f t="shared" si="2"/>
        <v>0.93189368770764125</v>
      </c>
    </row>
    <row r="83" spans="1:6" x14ac:dyDescent="0.2">
      <c r="B83" s="2" t="s">
        <v>12</v>
      </c>
      <c r="C83" s="64">
        <v>780</v>
      </c>
      <c r="D83" s="3">
        <f t="shared" si="2"/>
        <v>1.3379073756432247</v>
      </c>
    </row>
    <row r="84" spans="1:6" x14ac:dyDescent="0.2">
      <c r="B84" s="2" t="s">
        <v>13</v>
      </c>
      <c r="C84" s="64">
        <v>363</v>
      </c>
      <c r="D84" s="3">
        <f t="shared" si="2"/>
        <v>0.74233128834355833</v>
      </c>
      <c r="F84" s="90">
        <f>SUM(C73:C84)</f>
        <v>5913</v>
      </c>
    </row>
    <row r="85" spans="1:6" x14ac:dyDescent="0.2">
      <c r="A85" s="91" t="s">
        <v>62</v>
      </c>
      <c r="B85" s="2" t="s">
        <v>0</v>
      </c>
      <c r="C85" s="93">
        <v>368</v>
      </c>
      <c r="D85" s="3">
        <f t="shared" si="2"/>
        <v>0.85185185185185186</v>
      </c>
    </row>
    <row r="86" spans="1:6" x14ac:dyDescent="0.2">
      <c r="B86" s="2" t="s">
        <v>1</v>
      </c>
      <c r="C86" s="64">
        <v>520</v>
      </c>
      <c r="D86" s="3">
        <f t="shared" si="2"/>
        <v>1.4016172506738545</v>
      </c>
    </row>
    <row r="87" spans="1:6" x14ac:dyDescent="0.2">
      <c r="B87" s="2" t="s">
        <v>2</v>
      </c>
      <c r="C87" s="64">
        <v>660</v>
      </c>
      <c r="D87" s="3">
        <f t="shared" si="2"/>
        <v>1.1282051282051282</v>
      </c>
    </row>
    <row r="88" spans="1:6" x14ac:dyDescent="0.2">
      <c r="B88" s="2" t="s">
        <v>3</v>
      </c>
      <c r="C88" s="64">
        <v>440</v>
      </c>
      <c r="D88" s="3">
        <f t="shared" si="2"/>
        <v>1.0138248847926268</v>
      </c>
    </row>
    <row r="89" spans="1:6" x14ac:dyDescent="0.2">
      <c r="B89" s="2" t="s">
        <v>4</v>
      </c>
      <c r="C89" s="64">
        <v>325</v>
      </c>
      <c r="D89" s="3">
        <f t="shared" si="2"/>
        <v>0.93659942363112392</v>
      </c>
    </row>
    <row r="90" spans="1:6" x14ac:dyDescent="0.2">
      <c r="B90" s="2" t="s">
        <v>5</v>
      </c>
      <c r="C90" s="64">
        <v>677</v>
      </c>
      <c r="D90" s="3">
        <f t="shared" si="2"/>
        <v>1.3788187372708758</v>
      </c>
    </row>
    <row r="91" spans="1:6" x14ac:dyDescent="0.2">
      <c r="B91" s="2" t="s">
        <v>6</v>
      </c>
      <c r="C91" s="64">
        <v>462</v>
      </c>
      <c r="D91" s="3">
        <f t="shared" si="2"/>
        <v>0.98297872340425529</v>
      </c>
    </row>
    <row r="92" spans="1:6" x14ac:dyDescent="0.2">
      <c r="B92" s="2" t="s">
        <v>7</v>
      </c>
      <c r="C92" s="64">
        <v>398</v>
      </c>
      <c r="D92" s="3">
        <f t="shared" si="2"/>
        <v>0.8728070175438597</v>
      </c>
    </row>
    <row r="93" spans="1:6" x14ac:dyDescent="0.2">
      <c r="B93" s="2" t="s">
        <v>8</v>
      </c>
      <c r="C93" s="64">
        <v>530</v>
      </c>
      <c r="D93" s="3">
        <f t="shared" si="2"/>
        <v>0.8507223113964687</v>
      </c>
    </row>
    <row r="94" spans="1:6" x14ac:dyDescent="0.2">
      <c r="B94" s="2" t="s">
        <v>9</v>
      </c>
      <c r="C94" s="64">
        <v>403</v>
      </c>
      <c r="D94" s="3">
        <f t="shared" si="2"/>
        <v>0.71836007130124779</v>
      </c>
    </row>
    <row r="95" spans="1:6" x14ac:dyDescent="0.2">
      <c r="B95" s="2" t="s">
        <v>12</v>
      </c>
      <c r="C95" s="64">
        <v>528</v>
      </c>
      <c r="D95" s="3">
        <f t="shared" si="2"/>
        <v>0.67692307692307696</v>
      </c>
    </row>
    <row r="96" spans="1:6" x14ac:dyDescent="0.2">
      <c r="B96" s="2" t="s">
        <v>13</v>
      </c>
      <c r="C96" s="64">
        <v>369</v>
      </c>
      <c r="D96" s="3">
        <f t="shared" si="2"/>
        <v>1.0165289256198347</v>
      </c>
      <c r="F96" s="90">
        <f>SUM(C85:C96)</f>
        <v>5680</v>
      </c>
    </row>
    <row r="97" spans="1:6" x14ac:dyDescent="0.2">
      <c r="A97" t="s">
        <v>63</v>
      </c>
      <c r="B97" s="2" t="s">
        <v>0</v>
      </c>
      <c r="C97" s="64">
        <v>276</v>
      </c>
      <c r="D97" s="3">
        <f t="shared" si="2"/>
        <v>0.75</v>
      </c>
    </row>
    <row r="98" spans="1:6" x14ac:dyDescent="0.2">
      <c r="B98" s="2" t="s">
        <v>1</v>
      </c>
      <c r="C98" s="64">
        <v>426</v>
      </c>
      <c r="D98" s="3">
        <f t="shared" si="2"/>
        <v>0.81923076923076921</v>
      </c>
    </row>
    <row r="99" spans="1:6" x14ac:dyDescent="0.2">
      <c r="B99" s="2" t="s">
        <v>2</v>
      </c>
      <c r="C99" s="64">
        <v>513</v>
      </c>
      <c r="D99" s="3">
        <f t="shared" si="2"/>
        <v>0.77727272727272723</v>
      </c>
    </row>
    <row r="100" spans="1:6" x14ac:dyDescent="0.2">
      <c r="B100" s="2" t="s">
        <v>3</v>
      </c>
      <c r="C100" s="64">
        <v>384</v>
      </c>
      <c r="D100" s="3">
        <f t="shared" si="2"/>
        <v>0.87272727272727268</v>
      </c>
    </row>
    <row r="101" spans="1:6" x14ac:dyDescent="0.2">
      <c r="B101" s="2" t="s">
        <v>4</v>
      </c>
      <c r="C101" s="64">
        <v>324</v>
      </c>
      <c r="D101" s="3">
        <f t="shared" si="2"/>
        <v>0.99692307692307691</v>
      </c>
    </row>
    <row r="102" spans="1:6" x14ac:dyDescent="0.2">
      <c r="B102" s="2" t="s">
        <v>5</v>
      </c>
      <c r="C102" s="64">
        <v>297</v>
      </c>
      <c r="D102" s="3">
        <f t="shared" si="2"/>
        <v>0.43870014771048743</v>
      </c>
    </row>
    <row r="103" spans="1:6" x14ac:dyDescent="0.2">
      <c r="B103" s="2" t="s">
        <v>6</v>
      </c>
      <c r="C103" s="64">
        <v>434</v>
      </c>
      <c r="D103" s="3">
        <f t="shared" si="2"/>
        <v>0.93939393939393945</v>
      </c>
    </row>
    <row r="104" spans="1:6" x14ac:dyDescent="0.2">
      <c r="B104" s="2" t="s">
        <v>7</v>
      </c>
      <c r="C104" s="64">
        <v>355</v>
      </c>
      <c r="D104" s="3">
        <f t="shared" si="2"/>
        <v>0.89195979899497491</v>
      </c>
    </row>
    <row r="105" spans="1:6" x14ac:dyDescent="0.2">
      <c r="B105" s="2" t="s">
        <v>8</v>
      </c>
      <c r="C105" s="64">
        <v>411</v>
      </c>
      <c r="D105" s="3">
        <f t="shared" si="2"/>
        <v>0.7754716981132076</v>
      </c>
    </row>
    <row r="106" spans="1:6" x14ac:dyDescent="0.2">
      <c r="B106" s="2" t="s">
        <v>9</v>
      </c>
      <c r="C106" s="64">
        <v>345</v>
      </c>
      <c r="D106" s="3">
        <f t="shared" si="2"/>
        <v>0.85607940446650121</v>
      </c>
    </row>
    <row r="107" spans="1:6" x14ac:dyDescent="0.2">
      <c r="B107" s="2" t="s">
        <v>12</v>
      </c>
      <c r="C107" s="64">
        <v>522</v>
      </c>
      <c r="D107" s="3">
        <f t="shared" si="2"/>
        <v>0.98863636363636365</v>
      </c>
    </row>
    <row r="108" spans="1:6" x14ac:dyDescent="0.2">
      <c r="B108" s="2" t="s">
        <v>13</v>
      </c>
      <c r="C108" s="64">
        <v>460</v>
      </c>
      <c r="D108" s="3">
        <f t="shared" si="2"/>
        <v>1.2466124661246611</v>
      </c>
      <c r="F108" s="90">
        <f>SUM(C97:C108)</f>
        <v>4747</v>
      </c>
    </row>
    <row r="109" spans="1:6" x14ac:dyDescent="0.2">
      <c r="A109" t="s">
        <v>64</v>
      </c>
      <c r="B109" s="2" t="s">
        <v>0</v>
      </c>
      <c r="C109" s="64">
        <f>[3]資金別!$D$9</f>
        <v>359</v>
      </c>
      <c r="D109" s="3">
        <f t="shared" si="2"/>
        <v>1.3007246376811594</v>
      </c>
    </row>
    <row r="110" spans="1:6" x14ac:dyDescent="0.2">
      <c r="B110" s="2" t="s">
        <v>1</v>
      </c>
      <c r="C110" s="64">
        <f>[3]資金別!$D$15</f>
        <v>408</v>
      </c>
      <c r="D110" s="3">
        <f t="shared" si="2"/>
        <v>0.95774647887323938</v>
      </c>
    </row>
    <row r="111" spans="1:6" x14ac:dyDescent="0.2">
      <c r="B111" s="2" t="s">
        <v>2</v>
      </c>
      <c r="C111" s="64">
        <f>[3]資金別!$D$21</f>
        <v>389</v>
      </c>
      <c r="D111" s="3">
        <f t="shared" si="2"/>
        <v>0.75828460038986356</v>
      </c>
    </row>
    <row r="112" spans="1:6" x14ac:dyDescent="0.2">
      <c r="B112" s="2" t="s">
        <v>3</v>
      </c>
      <c r="C112" s="64">
        <f>[3]資金別!$D$27</f>
        <v>602</v>
      </c>
      <c r="D112" s="3">
        <f t="shared" si="2"/>
        <v>1.5677083333333333</v>
      </c>
    </row>
    <row r="113" spans="1:6" x14ac:dyDescent="0.2">
      <c r="B113" s="2" t="s">
        <v>4</v>
      </c>
      <c r="C113" s="64">
        <f>[3]資金別!$D$33</f>
        <v>449</v>
      </c>
      <c r="D113" s="3">
        <f t="shared" si="2"/>
        <v>1.3858024691358024</v>
      </c>
    </row>
    <row r="114" spans="1:6" x14ac:dyDescent="0.2">
      <c r="B114" s="2" t="s">
        <v>5</v>
      </c>
      <c r="C114" s="64">
        <f>[3]資金別!$D$39</f>
        <v>427</v>
      </c>
      <c r="D114" s="3">
        <f t="shared" ref="D114:D132" si="3">+C114/C102</f>
        <v>1.4377104377104377</v>
      </c>
    </row>
    <row r="115" spans="1:6" x14ac:dyDescent="0.2">
      <c r="B115" s="2" t="s">
        <v>6</v>
      </c>
      <c r="C115" s="64">
        <f>[3]資金別!$D$45</f>
        <v>650</v>
      </c>
      <c r="D115" s="3">
        <f t="shared" si="3"/>
        <v>1.4976958525345623</v>
      </c>
    </row>
    <row r="116" spans="1:6" x14ac:dyDescent="0.2">
      <c r="B116" s="2" t="s">
        <v>7</v>
      </c>
      <c r="C116" s="64">
        <f>[3]資金別!$D$51</f>
        <v>520</v>
      </c>
      <c r="D116" s="3">
        <f t="shared" si="3"/>
        <v>1.4647887323943662</v>
      </c>
    </row>
    <row r="117" spans="1:6" x14ac:dyDescent="0.2">
      <c r="B117" s="2" t="s">
        <v>8</v>
      </c>
      <c r="C117" s="64">
        <f>[3]資金別!$D$57</f>
        <v>457</v>
      </c>
      <c r="D117" s="3">
        <f t="shared" si="3"/>
        <v>1.1119221411192215</v>
      </c>
    </row>
    <row r="118" spans="1:6" x14ac:dyDescent="0.2">
      <c r="B118" s="2" t="s">
        <v>9</v>
      </c>
      <c r="C118" s="64">
        <f>[3]資金別!$D$63</f>
        <v>439</v>
      </c>
      <c r="D118" s="3">
        <f t="shared" si="3"/>
        <v>1.2724637681159421</v>
      </c>
    </row>
    <row r="119" spans="1:6" x14ac:dyDescent="0.2">
      <c r="B119" s="2" t="s">
        <v>12</v>
      </c>
      <c r="C119" s="64">
        <f>[3]資金別!$D$69</f>
        <v>641</v>
      </c>
      <c r="D119" s="3">
        <f t="shared" si="3"/>
        <v>1.2279693486590038</v>
      </c>
    </row>
    <row r="120" spans="1:6" x14ac:dyDescent="0.2">
      <c r="B120" s="2" t="s">
        <v>13</v>
      </c>
      <c r="C120" s="64">
        <f>[3]資金別!$D$75</f>
        <v>377</v>
      </c>
      <c r="D120" s="3">
        <f t="shared" si="3"/>
        <v>0.81956521739130439</v>
      </c>
      <c r="F120" s="90">
        <f>SUM(C109:C120)</f>
        <v>5718</v>
      </c>
    </row>
    <row r="121" spans="1:6" x14ac:dyDescent="0.2">
      <c r="A121" t="s">
        <v>65</v>
      </c>
      <c r="B121" s="2" t="s">
        <v>0</v>
      </c>
      <c r="C121" s="64">
        <f>[4]資金別!$D$9</f>
        <v>308</v>
      </c>
      <c r="D121" s="3">
        <f t="shared" si="3"/>
        <v>0.85793871866295268</v>
      </c>
    </row>
    <row r="122" spans="1:6" x14ac:dyDescent="0.2">
      <c r="B122" s="2" t="s">
        <v>1</v>
      </c>
      <c r="C122" s="64">
        <f>[4]資金別!$D$15</f>
        <v>398</v>
      </c>
      <c r="D122" s="3">
        <f t="shared" si="3"/>
        <v>0.97549019607843135</v>
      </c>
    </row>
    <row r="123" spans="1:6" x14ac:dyDescent="0.2">
      <c r="B123" s="2" t="s">
        <v>2</v>
      </c>
      <c r="C123" s="64">
        <f>[4]資金別!$D$21</f>
        <v>444</v>
      </c>
      <c r="D123" s="3">
        <f t="shared" si="3"/>
        <v>1.1413881748071979</v>
      </c>
    </row>
    <row r="124" spans="1:6" x14ac:dyDescent="0.2">
      <c r="B124" s="2" t="s">
        <v>3</v>
      </c>
      <c r="C124" s="64">
        <f>[4]資金別!$D$27</f>
        <v>542</v>
      </c>
      <c r="D124" s="3">
        <f t="shared" si="3"/>
        <v>0.90033222591362128</v>
      </c>
    </row>
    <row r="125" spans="1:6" x14ac:dyDescent="0.2">
      <c r="B125" s="2" t="s">
        <v>4</v>
      </c>
      <c r="C125" s="64">
        <f>[4]資金別!$D$33</f>
        <v>364</v>
      </c>
      <c r="D125" s="3">
        <f t="shared" si="3"/>
        <v>0.81069042316258355</v>
      </c>
    </row>
    <row r="126" spans="1:6" x14ac:dyDescent="0.2">
      <c r="B126" s="2" t="s">
        <v>5</v>
      </c>
      <c r="C126" s="64">
        <f>[4]資金別!$D$39</f>
        <v>561</v>
      </c>
      <c r="D126" s="3">
        <f t="shared" si="3"/>
        <v>1.3138173302107727</v>
      </c>
    </row>
    <row r="127" spans="1:6" x14ac:dyDescent="0.2">
      <c r="B127" s="2" t="s">
        <v>6</v>
      </c>
      <c r="C127" s="64">
        <f>[4]資金別!$D$45</f>
        <v>521</v>
      </c>
      <c r="D127" s="3">
        <f t="shared" si="3"/>
        <v>0.80153846153846153</v>
      </c>
    </row>
    <row r="128" spans="1:6" x14ac:dyDescent="0.2">
      <c r="B128" s="2" t="s">
        <v>7</v>
      </c>
      <c r="C128" s="64">
        <f>[4]資金別!$D$51</f>
        <v>493</v>
      </c>
      <c r="D128" s="3">
        <f t="shared" si="3"/>
        <v>0.94807692307692304</v>
      </c>
    </row>
    <row r="129" spans="1:6" x14ac:dyDescent="0.2">
      <c r="B129" s="2" t="s">
        <v>8</v>
      </c>
      <c r="C129" s="64">
        <f>[4]資金別!$D$57</f>
        <v>502</v>
      </c>
      <c r="D129" s="3">
        <f t="shared" si="3"/>
        <v>1.0984682713347922</v>
      </c>
    </row>
    <row r="130" spans="1:6" x14ac:dyDescent="0.2">
      <c r="B130" s="2" t="s">
        <v>9</v>
      </c>
      <c r="C130" s="64">
        <f>[4]資金別!$D$63</f>
        <v>378</v>
      </c>
      <c r="D130" s="3">
        <f t="shared" si="3"/>
        <v>0.86104783599088841</v>
      </c>
    </row>
    <row r="131" spans="1:6" x14ac:dyDescent="0.2">
      <c r="B131" s="2" t="s">
        <v>12</v>
      </c>
      <c r="C131" s="64">
        <f>[4]資金別!$D$69</f>
        <v>373</v>
      </c>
      <c r="D131" s="3">
        <f t="shared" si="3"/>
        <v>0.5819032761310452</v>
      </c>
    </row>
    <row r="132" spans="1:6" x14ac:dyDescent="0.2">
      <c r="B132" s="2" t="s">
        <v>13</v>
      </c>
      <c r="C132" s="64">
        <f>[4]資金別!$D$75</f>
        <v>314</v>
      </c>
      <c r="D132" s="3">
        <f t="shared" si="3"/>
        <v>0.83289124668435011</v>
      </c>
      <c r="F132" s="90">
        <f>SUM(C121:C132)</f>
        <v>5198</v>
      </c>
    </row>
    <row r="133" spans="1:6" x14ac:dyDescent="0.2">
      <c r="A133" t="s">
        <v>66</v>
      </c>
      <c r="B133" s="2" t="s">
        <v>0</v>
      </c>
      <c r="C133" s="64">
        <f>[1]資金別!$D$9</f>
        <v>571</v>
      </c>
      <c r="D133" s="3">
        <f t="shared" ref="D133:D156" si="4">+C133/C121</f>
        <v>1.8538961038961039</v>
      </c>
    </row>
    <row r="134" spans="1:6" x14ac:dyDescent="0.2">
      <c r="B134" s="2" t="s">
        <v>1</v>
      </c>
      <c r="C134" s="64">
        <f>[1]資金別!$D$15</f>
        <v>407</v>
      </c>
      <c r="D134" s="3">
        <f t="shared" si="4"/>
        <v>1.0226130653266332</v>
      </c>
    </row>
    <row r="135" spans="1:6" x14ac:dyDescent="0.2">
      <c r="B135" s="2" t="s">
        <v>2</v>
      </c>
      <c r="C135" s="64">
        <f>[1]資金別!$D$21</f>
        <v>408</v>
      </c>
      <c r="D135" s="3">
        <f t="shared" si="4"/>
        <v>0.91891891891891897</v>
      </c>
    </row>
    <row r="136" spans="1:6" x14ac:dyDescent="0.2">
      <c r="B136" s="2" t="s">
        <v>3</v>
      </c>
      <c r="C136" s="64">
        <f>[1]資金別!$D$27</f>
        <v>303</v>
      </c>
      <c r="D136" s="3">
        <f t="shared" si="4"/>
        <v>0.55904059040590404</v>
      </c>
    </row>
    <row r="137" spans="1:6" x14ac:dyDescent="0.2">
      <c r="B137" s="2" t="s">
        <v>4</v>
      </c>
      <c r="C137" s="64">
        <f>[1]資金別!$D$33</f>
        <v>529</v>
      </c>
      <c r="D137" s="3">
        <f t="shared" si="4"/>
        <v>1.4532967032967032</v>
      </c>
    </row>
    <row r="138" spans="1:6" x14ac:dyDescent="0.2">
      <c r="B138" s="2" t="s">
        <v>5</v>
      </c>
      <c r="C138" s="64">
        <f>[1]資金別!$D$39</f>
        <v>423</v>
      </c>
      <c r="D138" s="3">
        <f t="shared" si="4"/>
        <v>0.75401069518716579</v>
      </c>
    </row>
    <row r="139" spans="1:6" x14ac:dyDescent="0.2">
      <c r="B139" s="2" t="s">
        <v>6</v>
      </c>
      <c r="C139" s="64">
        <f>[1]資金別!$D$45</f>
        <v>413</v>
      </c>
      <c r="D139" s="3">
        <f t="shared" si="4"/>
        <v>0.79270633397312862</v>
      </c>
    </row>
    <row r="140" spans="1:6" x14ac:dyDescent="0.2">
      <c r="B140" s="2" t="s">
        <v>7</v>
      </c>
      <c r="C140" s="64">
        <f>[1]資金別!$D$51</f>
        <v>555</v>
      </c>
      <c r="D140" s="3">
        <f t="shared" si="4"/>
        <v>1.1257606490872212</v>
      </c>
    </row>
    <row r="141" spans="1:6" x14ac:dyDescent="0.2">
      <c r="B141" s="2" t="s">
        <v>8</v>
      </c>
      <c r="C141" s="64">
        <f>[1]資金別!$D$57</f>
        <v>432</v>
      </c>
      <c r="D141" s="3">
        <f t="shared" si="4"/>
        <v>0.8605577689243028</v>
      </c>
    </row>
    <row r="142" spans="1:6" x14ac:dyDescent="0.2">
      <c r="B142" s="2" t="s">
        <v>9</v>
      </c>
      <c r="C142" s="64">
        <f>[1]資金別!$D$63</f>
        <v>427</v>
      </c>
      <c r="D142" s="3">
        <f t="shared" si="4"/>
        <v>1.1296296296296295</v>
      </c>
    </row>
    <row r="143" spans="1:6" x14ac:dyDescent="0.2">
      <c r="B143" s="2" t="s">
        <v>12</v>
      </c>
      <c r="C143" s="64">
        <f>[1]資金別!$D$69</f>
        <v>369</v>
      </c>
      <c r="D143" s="3">
        <f t="shared" si="4"/>
        <v>0.98927613941018766</v>
      </c>
    </row>
    <row r="144" spans="1:6" x14ac:dyDescent="0.2">
      <c r="B144" s="92" t="s">
        <v>13</v>
      </c>
      <c r="C144" s="93">
        <f>[1]資金別!$D$75</f>
        <v>442</v>
      </c>
      <c r="D144" s="3">
        <f t="shared" si="4"/>
        <v>1.4076433121019107</v>
      </c>
      <c r="F144" s="90">
        <f>SUM(C133:C144)</f>
        <v>5279</v>
      </c>
    </row>
    <row r="145" spans="1:4" x14ac:dyDescent="0.2">
      <c r="A145" t="s">
        <v>70</v>
      </c>
      <c r="B145" s="2" t="s">
        <v>0</v>
      </c>
      <c r="C145" s="64">
        <f>[2]資金別!$D$9</f>
        <v>471</v>
      </c>
      <c r="D145" s="3">
        <f t="shared" si="4"/>
        <v>0.82486865148861643</v>
      </c>
    </row>
    <row r="146" spans="1:4" x14ac:dyDescent="0.2">
      <c r="B146" s="2" t="s">
        <v>1</v>
      </c>
      <c r="C146" s="64">
        <f>[2]資金別!$D$15</f>
        <v>350</v>
      </c>
      <c r="D146" s="3">
        <f t="shared" si="4"/>
        <v>0.85995085995085996</v>
      </c>
    </row>
    <row r="147" spans="1:4" x14ac:dyDescent="0.2">
      <c r="B147" s="2" t="s">
        <v>2</v>
      </c>
      <c r="C147" s="64">
        <f>[2]資金別!$D$21</f>
        <v>399</v>
      </c>
      <c r="D147" s="3">
        <f t="shared" si="4"/>
        <v>0.9779411764705882</v>
      </c>
    </row>
    <row r="148" spans="1:4" x14ac:dyDescent="0.2">
      <c r="B148" s="2" t="s">
        <v>3</v>
      </c>
      <c r="C148" s="64">
        <f>[2]資金別!$D$27</f>
        <v>345</v>
      </c>
      <c r="D148" s="3">
        <f t="shared" si="4"/>
        <v>1.1386138613861385</v>
      </c>
    </row>
    <row r="149" spans="1:4" x14ac:dyDescent="0.2">
      <c r="B149" s="2" t="s">
        <v>4</v>
      </c>
      <c r="C149" s="64">
        <f>[2]資金別!$D$33</f>
        <v>465</v>
      </c>
      <c r="D149" s="3">
        <f t="shared" si="4"/>
        <v>0.87901701323251413</v>
      </c>
    </row>
    <row r="150" spans="1:4" x14ac:dyDescent="0.2">
      <c r="B150" s="2" t="s">
        <v>5</v>
      </c>
      <c r="C150" s="64">
        <f>[2]資金別!$D$39</f>
        <v>389</v>
      </c>
      <c r="D150" s="3">
        <f t="shared" si="4"/>
        <v>0.91962174940898345</v>
      </c>
    </row>
    <row r="151" spans="1:4" x14ac:dyDescent="0.2">
      <c r="B151" s="2" t="s">
        <v>6</v>
      </c>
      <c r="C151" s="64">
        <f>[2]資金別!$D$45</f>
        <v>384</v>
      </c>
      <c r="D151" s="3">
        <f t="shared" si="4"/>
        <v>0.92978208232445525</v>
      </c>
    </row>
    <row r="152" spans="1:4" x14ac:dyDescent="0.2">
      <c r="B152" s="2" t="s">
        <v>7</v>
      </c>
      <c r="C152" s="64">
        <f>[2]資金別!$D$51</f>
        <v>407</v>
      </c>
      <c r="D152" s="3">
        <f t="shared" si="4"/>
        <v>0.73333333333333328</v>
      </c>
    </row>
    <row r="153" spans="1:4" x14ac:dyDescent="0.2">
      <c r="B153" s="2" t="s">
        <v>8</v>
      </c>
      <c r="C153" s="64">
        <f>[2]資金別!$D$57</f>
        <v>398</v>
      </c>
      <c r="D153" s="3">
        <f t="shared" si="4"/>
        <v>0.92129629629629628</v>
      </c>
    </row>
    <row r="154" spans="1:4" x14ac:dyDescent="0.2">
      <c r="B154" s="2" t="s">
        <v>9</v>
      </c>
      <c r="C154" s="64">
        <f>[2]資金別!$D$63</f>
        <v>433</v>
      </c>
      <c r="D154" s="3">
        <f t="shared" si="4"/>
        <v>1.0140515222482436</v>
      </c>
    </row>
    <row r="155" spans="1:4" x14ac:dyDescent="0.2">
      <c r="B155" s="2" t="s">
        <v>12</v>
      </c>
      <c r="C155" s="64">
        <f>[2]資金別!$D$69</f>
        <v>389</v>
      </c>
      <c r="D155" s="3">
        <f t="shared" si="4"/>
        <v>1.0542005420054201</v>
      </c>
    </row>
    <row r="156" spans="1:4" x14ac:dyDescent="0.2">
      <c r="B156" s="2" t="s">
        <v>13</v>
      </c>
      <c r="C156" s="64">
        <f>[2]資金別!$D$75</f>
        <v>398</v>
      </c>
      <c r="D156" s="3">
        <f t="shared" si="4"/>
        <v>0.90045248868778283</v>
      </c>
    </row>
  </sheetData>
  <phoneticPr fontId="2"/>
  <pageMargins left="0.75" right="0.75" top="1" bottom="1" header="0.51200000000000001" footer="0.51200000000000001"/>
  <pageSetup paperSize="9" scale="7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月別</vt:lpstr>
      <vt:lpstr>グラフ</vt:lpstr>
      <vt:lpstr>参照ｼｰﾄ</vt:lpstr>
      <vt:lpstr>グラフ!Print_Area</vt:lpstr>
      <vt:lpstr>月別!Print_Area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C02-2191</dc:creator>
  <cp:lastModifiedBy>SG17700のC20-3352</cp:lastModifiedBy>
  <cp:lastPrinted>2024-07-04T04:01:34Z</cp:lastPrinted>
  <dcterms:created xsi:type="dcterms:W3CDTF">2007-10-24T08:25:23Z</dcterms:created>
  <dcterms:modified xsi:type="dcterms:W3CDTF">2025-07-23T01:14:41Z</dcterms:modified>
</cp:coreProperties>
</file>