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395" yWindow="0" windowWidth="27405" windowHeight="12795" tabRatio="760"/>
  </bookViews>
  <sheets>
    <sheet name="第１号様式" sheetId="106" r:id="rId1"/>
    <sheet name="第１号様式別紙" sheetId="103" r:id="rId2"/>
    <sheet name="参考" sheetId="104" r:id="rId3"/>
    <sheet name="第４号様式" sheetId="107" r:id="rId4"/>
    <sheet name="第４号様式別紙" sheetId="108" r:id="rId5"/>
  </sheets>
  <definedNames>
    <definedName name="_xlnm.Print_Area" localSheetId="2">参考!$A$1:$Y$16</definedName>
    <definedName name="_xlnm.Print_Area" localSheetId="0">第１号様式!$A$1:$X$46</definedName>
    <definedName name="_xlnm.Print_Area" localSheetId="1">第１号様式別紙!$A$1:$S$60</definedName>
    <definedName name="_xlnm.Print_Area" localSheetId="3">第４号様式!$A$1:$X$29</definedName>
    <definedName name="_xlnm.Print_Area" localSheetId="4">第４号様式別紙!$A$1:$S$60</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3" i="106" l="1"/>
  <c r="O60" i="108" l="1"/>
  <c r="C56" i="108"/>
  <c r="F40" i="108"/>
  <c r="F39" i="108"/>
  <c r="H35" i="108"/>
  <c r="I35" i="108" s="1"/>
  <c r="C50" i="108" s="1"/>
  <c r="E50" i="108" s="1"/>
  <c r="Q34" i="108"/>
  <c r="P34" i="108"/>
  <c r="O34" i="108"/>
  <c r="N34" i="108"/>
  <c r="M34" i="108"/>
  <c r="H34" i="108"/>
  <c r="I34" i="108" s="1"/>
  <c r="H30" i="108"/>
  <c r="G30" i="108"/>
  <c r="N24" i="108"/>
  <c r="P18" i="108"/>
  <c r="O18" i="108"/>
  <c r="N18" i="108"/>
  <c r="M18" i="108"/>
  <c r="G18" i="108"/>
  <c r="P17" i="108"/>
  <c r="O17" i="108"/>
  <c r="N17" i="108"/>
  <c r="M17" i="108"/>
  <c r="G17" i="108"/>
  <c r="H13" i="108"/>
  <c r="I13" i="108" s="1"/>
  <c r="H5" i="108"/>
  <c r="I5" i="108" s="1"/>
  <c r="H4" i="108"/>
  <c r="I4" i="108" s="1"/>
  <c r="L60" i="108" s="1"/>
  <c r="C49" i="108" l="1"/>
  <c r="E49" i="108" s="1"/>
  <c r="N39" i="108" s="1"/>
  <c r="S34" i="108"/>
  <c r="N60" i="108" s="1"/>
  <c r="P60" i="108" s="1"/>
  <c r="Q60" i="108" s="1"/>
  <c r="N55" i="108"/>
  <c r="R34" i="108"/>
  <c r="K6" i="108"/>
  <c r="L55" i="108"/>
  <c r="B4" i="104"/>
  <c r="O55" i="108" l="1"/>
  <c r="O39" i="108"/>
  <c r="C53" i="108" s="1"/>
  <c r="C58" i="108"/>
  <c r="F6" i="108"/>
  <c r="B6" i="108"/>
  <c r="E6" i="108"/>
  <c r="D6" i="108"/>
  <c r="G6" i="108"/>
  <c r="C6" i="108"/>
  <c r="H30" i="103"/>
  <c r="E27" i="108" l="1"/>
  <c r="C23" i="108"/>
  <c r="E23" i="108" s="1"/>
  <c r="F30" i="108" s="1"/>
  <c r="O11" i="108"/>
  <c r="S24" i="108"/>
  <c r="H6" i="108"/>
  <c r="C27" i="108"/>
  <c r="M11" i="108"/>
  <c r="G27" i="108"/>
  <c r="Q11" i="108"/>
  <c r="P11" i="108"/>
  <c r="F27" i="108"/>
  <c r="N11" i="108"/>
  <c r="D27" i="108"/>
  <c r="P18" i="103"/>
  <c r="O18" i="103"/>
  <c r="N18" i="103"/>
  <c r="M18" i="103"/>
  <c r="P17" i="103"/>
  <c r="O17" i="103"/>
  <c r="N17" i="103"/>
  <c r="M17" i="103"/>
  <c r="N13" i="108" l="1"/>
  <c r="N12" i="108"/>
  <c r="O13" i="108"/>
  <c r="O12" i="108"/>
  <c r="I27" i="108"/>
  <c r="E30" i="108" s="1"/>
  <c r="I30" i="108" s="1"/>
  <c r="H27" i="108"/>
  <c r="M12" i="108"/>
  <c r="M13" i="108"/>
  <c r="P12" i="108"/>
  <c r="P13" i="108"/>
  <c r="Q6" i="108"/>
  <c r="I6" i="108"/>
  <c r="R11" i="108"/>
  <c r="Q34" i="103"/>
  <c r="P34" i="103"/>
  <c r="O34" i="103"/>
  <c r="N34" i="103"/>
  <c r="M34" i="103"/>
  <c r="C56" i="103"/>
  <c r="M24" i="108" l="1"/>
  <c r="O24" i="108" s="1"/>
  <c r="R24" i="108" s="1"/>
  <c r="P24" i="108" s="1"/>
  <c r="P6" i="108"/>
  <c r="D53" i="108"/>
  <c r="E53" i="108" s="1"/>
  <c r="O6" i="108"/>
  <c r="N6" i="108" s="1"/>
  <c r="S11" i="108"/>
  <c r="V4" i="104"/>
  <c r="U4" i="104"/>
  <c r="T4" i="104"/>
  <c r="S4" i="104"/>
  <c r="S12" i="108" l="1"/>
  <c r="S13" i="108"/>
  <c r="D56" i="108"/>
  <c r="E56" i="108" s="1"/>
  <c r="C60" i="108" s="1"/>
  <c r="R23" i="107" s="1"/>
  <c r="R4" i="104"/>
  <c r="G17" i="103" l="1"/>
  <c r="O60" i="103" s="1"/>
  <c r="G18" i="103"/>
  <c r="G30" i="103"/>
  <c r="N24" i="103" l="1"/>
  <c r="Y4" i="104"/>
  <c r="Y14" i="104" s="1"/>
  <c r="W13" i="104"/>
  <c r="W12" i="104"/>
  <c r="W11" i="104"/>
  <c r="W10" i="104"/>
  <c r="W9" i="104"/>
  <c r="W8" i="104"/>
  <c r="W7" i="104"/>
  <c r="W6" i="104"/>
  <c r="W5"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comments3.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sharedStrings.xml><?xml version="1.0" encoding="utf-8"?>
<sst xmlns="http://schemas.openxmlformats.org/spreadsheetml/2006/main" count="389" uniqueCount="156">
  <si>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</si>
  <si>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</si>
  <si>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</si>
  <si>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</si>
  <si>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</si>
  <si>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</si>
  <si>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</si>
  <si>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</si>
  <si>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</si>
  <si>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</si>
  <si>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</si>
  <si>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</si>
  <si>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</si>
  <si>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</si>
  <si>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</si>
  <si>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</si>
  <si>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</si>
  <si>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</si>
  <si>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</si>
  <si>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</si>
  <si>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</si>
  <si>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</si>
  <si>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</si>
  <si>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</si>
  <si>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</si>
  <si>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</si>
  <si>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</si>
  <si>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</si>
  <si>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</si>
  <si>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</si>
  <si>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</si>
  <si>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</si>
  <si>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</si>
  <si>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</si>
  <si>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</si>
  <si>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</si>
  <si>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</si>
  <si>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</si>
  <si>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</si>
  <si>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</si>
  <si>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</si>
  <si>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</si>
  <si>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</si>
  <si>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</si>
  <si>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</si>
  <si>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</si>
  <si>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</si>
  <si>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</si>
  <si>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</si>
  <si>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</si>
  <si>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</si>
  <si>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</si>
  <si>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</si>
  <si>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</si>
  <si>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</si>
  <si>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</si>
  <si>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</si>
  <si>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</si>
  <si>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</si>
  <si>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</si>
  <si>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</si>
  <si>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</si>
  <si>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</si>
  <si>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</si>
  <si>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</si>
  <si>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</si>
  <si>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</si>
  <si>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</si>
  <si>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</si>
  <si>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</si>
  <si>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</si>
  <si>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</si>
  <si>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</si>
  <si>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</si>
  <si>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</si>
  <si>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</si>
  <si>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</si>
  <si>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</si>
  <si>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</si>
  <si>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</si>
  <si>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</si>
  <si>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</si>
  <si>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</si>
  <si>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</si>
  <si>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</si>
  <si>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</si>
  <si>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</si>
  <si>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</si>
  <si>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</si>
  <si>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</si>
  <si>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</si>
  <si>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</si>
  <si>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</si>
  <si>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</si>
  <si>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</si>
  <si>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</si>
  <si>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</si>
  <si>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</si>
  <si>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</si>
  <si>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</si>
  <si>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</si>
  <si>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</si>
  <si>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</si>
  <si>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</si>
  <si>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</si>
  <si>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</si>
  <si>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</si>
  <si>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</si>
  <si>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</si>
  <si>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</si>
  <si>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</si>
  <si>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</si>
  <si>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</si>
  <si>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</si>
  <si>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</si>
  <si>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</si>
  <si>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</si>
  <si>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</si>
  <si>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</si>
  <si>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</si>
  <si>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</si>
  <si>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</si>
  <si>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</si>
  <si>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</si>
  <si>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</si>
  <si>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香川県知事　殿</t>
    <rPh sb="0" eb="3">
      <t>カガワケン</t>
    </rPh>
    <rPh sb="3" eb="5">
      <t>チジ</t>
    </rPh>
    <rPh sb="6" eb="7">
      <t>ドノ</t>
    </rPh>
    <phoneticPr fontId="1"/>
  </si>
  <si>
    <t>記</t>
    <rPh sb="0" eb="1">
      <t>キ</t>
    </rPh>
    <phoneticPr fontId="1"/>
  </si>
  <si>
    <t>１　支給申請額</t>
    <rPh sb="2" eb="4">
      <t>シキュウ</t>
    </rPh>
    <rPh sb="4" eb="6">
      <t>シンセイ</t>
    </rPh>
    <rPh sb="6" eb="7">
      <t>ガク</t>
    </rPh>
    <phoneticPr fontId="1"/>
  </si>
  <si>
    <t>金</t>
    <rPh sb="0" eb="1">
      <t>キン</t>
    </rPh>
    <phoneticPr fontId="1"/>
  </si>
  <si>
    <t>円</t>
    <rPh sb="0" eb="1">
      <t>エン</t>
    </rPh>
    <phoneticPr fontId="1"/>
  </si>
  <si>
    <t>医療機関名</t>
    <rPh sb="0" eb="2">
      <t>イリョウ</t>
    </rPh>
    <rPh sb="2" eb="4">
      <t>キカン</t>
    </rPh>
    <rPh sb="4" eb="5">
      <t>メイ</t>
    </rPh>
    <phoneticPr fontId="1"/>
  </si>
  <si>
    <t>代表者職・氏名</t>
    <rPh sb="0" eb="3">
      <t>ダイヒョウシャ</t>
    </rPh>
    <rPh sb="3" eb="4">
      <t>ショク</t>
    </rPh>
    <rPh sb="5" eb="7">
      <t>シメイ</t>
    </rPh>
    <phoneticPr fontId="1"/>
  </si>
  <si>
    <t xml:space="preserve"> （１）本給付金に関する報告や調査について、厚生労働省又は都道府県から求められた
 　　場合には、これに応じます。
 （２）本給付金の給付後、以下の①から③に該当した場合は、本給付金の全額又は一部
 　　を返還します。
 　　①　単独病床機能再編計画に記載の内容について達成が見込めなくなった場合
 　　②　給付金の支給を受けた日から令和８年３月31日までの間に、同一の構想区域に
 　　　開設する医療機関において、対象３区分の許可病床数を増加させた場合（ただし、
 　　　特定の疾患に罹患する者が多くなる等の事情により、厚生労働大臣及び知事が特
　　　 に認める場合に許可病床数を増加させる場合はこの限りではない。）
 　　③　申請内容を偽り、その他不正の手段により給付金の支給を受けたと認められる
 　　　場合</t>
    <rPh sb="243" eb="245">
      <t>リカン</t>
    </rPh>
    <phoneticPr fontId="1"/>
  </si>
  <si>
    <t>年　　月　　日</t>
    <rPh sb="0" eb="1">
      <t>ネン</t>
    </rPh>
    <rPh sb="3" eb="4">
      <t>ガツ</t>
    </rPh>
    <rPh sb="6" eb="7">
      <t>ニチ</t>
    </rPh>
    <phoneticPr fontId="1"/>
  </si>
  <si>
    <t>病床機能再編支援事業（単独支援給付金）支給申請書</t>
    <rPh sb="0" eb="2">
      <t>ビョウショウ</t>
    </rPh>
    <rPh sb="2" eb="4">
      <t>キノウ</t>
    </rPh>
    <rPh sb="4" eb="6">
      <t>サイヘン</t>
    </rPh>
    <rPh sb="6" eb="8">
      <t>シエン</t>
    </rPh>
    <rPh sb="8" eb="10">
      <t>ジギョウ</t>
    </rPh>
    <rPh sb="11" eb="13">
      <t>タンドク</t>
    </rPh>
    <rPh sb="13" eb="15">
      <t>シエン</t>
    </rPh>
    <rPh sb="15" eb="18">
      <t>キュウフキン</t>
    </rPh>
    <rPh sb="19" eb="21">
      <t>シキュウ</t>
    </rPh>
    <rPh sb="21" eb="24">
      <t>シンセイショ</t>
    </rPh>
    <phoneticPr fontId="1"/>
  </si>
  <si>
    <t>単独支援給付金の支給を受けたいので、下記のとおり関係書類を添えて申請します。
また、下記の「支給申請に関する誓約事項」について誓約します。</t>
    <rPh sb="24" eb="26">
      <t>カンケイ</t>
    </rPh>
    <rPh sb="26" eb="28">
      <t>ショルイ</t>
    </rPh>
    <rPh sb="29" eb="30">
      <t>ソ</t>
    </rPh>
    <phoneticPr fontId="1"/>
  </si>
  <si>
    <t>４　支給申請に関する誓約事項</t>
    <rPh sb="2" eb="4">
      <t>シキュウ</t>
    </rPh>
    <rPh sb="4" eb="6">
      <t>シンセイ</t>
    </rPh>
    <rPh sb="7" eb="8">
      <t>カン</t>
    </rPh>
    <rPh sb="10" eb="12">
      <t>セイヤク</t>
    </rPh>
    <rPh sb="12" eb="14">
      <t>ジコウ</t>
    </rPh>
    <phoneticPr fontId="1"/>
  </si>
  <si>
    <t>３　添付書類</t>
    <rPh sb="2" eb="4">
      <t>テンプ</t>
    </rPh>
    <rPh sb="4" eb="6">
      <t>ショルイ</t>
    </rPh>
    <phoneticPr fontId="1"/>
  </si>
  <si>
    <t>（１）単独病床機能再編計画</t>
    <rPh sb="3" eb="5">
      <t>タンドク</t>
    </rPh>
    <rPh sb="5" eb="7">
      <t>ビョウショウ</t>
    </rPh>
    <rPh sb="7" eb="9">
      <t>キノウ</t>
    </rPh>
    <rPh sb="9" eb="11">
      <t>サイヘン</t>
    </rPh>
    <rPh sb="11" eb="13">
      <t>ケイカク</t>
    </rPh>
    <phoneticPr fontId="1"/>
  </si>
  <si>
    <t>（３）その他参考となる資料</t>
    <rPh sb="5" eb="6">
      <t>ホカ</t>
    </rPh>
    <rPh sb="6" eb="8">
      <t>サンコウ</t>
    </rPh>
    <rPh sb="11" eb="13">
      <t>シリョウ</t>
    </rPh>
    <phoneticPr fontId="1"/>
  </si>
  <si>
    <t>（２）病床稼働率算出の根拠となる平成30年度病床機能報告の写し又は令和元年度の病床</t>
    <rPh sb="3" eb="5">
      <t>ビョウショウ</t>
    </rPh>
    <rPh sb="5" eb="7">
      <t>カドウ</t>
    </rPh>
    <rPh sb="7" eb="8">
      <t>リツ</t>
    </rPh>
    <rPh sb="8" eb="10">
      <t>サンシュツ</t>
    </rPh>
    <rPh sb="11" eb="13">
      <t>コンキョ</t>
    </rPh>
    <rPh sb="16" eb="18">
      <t>ヘイセイ</t>
    </rPh>
    <rPh sb="20" eb="22">
      <t>ネンド</t>
    </rPh>
    <rPh sb="22" eb="24">
      <t>ビョウショウ</t>
    </rPh>
    <rPh sb="24" eb="26">
      <t>キノウ</t>
    </rPh>
    <rPh sb="26" eb="28">
      <t>ホウコク</t>
    </rPh>
    <rPh sb="29" eb="30">
      <t>ウツ</t>
    </rPh>
    <rPh sb="31" eb="32">
      <t>マタ</t>
    </rPh>
    <rPh sb="33" eb="35">
      <t>レイワ</t>
    </rPh>
    <rPh sb="35" eb="37">
      <t>ガンネン</t>
    </rPh>
    <rPh sb="37" eb="38">
      <t>ド</t>
    </rPh>
    <rPh sb="39" eb="41">
      <t>ビョウショウ</t>
    </rPh>
    <phoneticPr fontId="1"/>
  </si>
  <si>
    <t>　　機能報告の写し等</t>
    <rPh sb="2" eb="4">
      <t>キノウ</t>
    </rPh>
    <rPh sb="4" eb="6">
      <t>ホウコク</t>
    </rPh>
    <rPh sb="7" eb="8">
      <t>ウツ</t>
    </rPh>
    <rPh sb="9" eb="10">
      <t>トウ</t>
    </rPh>
    <phoneticPr fontId="1"/>
  </si>
  <si>
    <t>（参考）病床融通に関する概要</t>
    <rPh sb="1" eb="3">
      <t>サンコウ</t>
    </rPh>
    <rPh sb="4" eb="6">
      <t>ビョウショウ</t>
    </rPh>
    <rPh sb="6" eb="8">
      <t>ユウズウ</t>
    </rPh>
    <rPh sb="9" eb="10">
      <t>カン</t>
    </rPh>
    <rPh sb="12" eb="14">
      <t>ガイヨウ</t>
    </rPh>
    <phoneticPr fontId="1"/>
  </si>
  <si>
    <t>第１号様式</t>
    <rPh sb="0" eb="1">
      <t>ダイ</t>
    </rPh>
    <rPh sb="2" eb="3">
      <t>ゴウ</t>
    </rPh>
    <rPh sb="3" eb="5">
      <t>ヨウシキ</t>
    </rPh>
    <phoneticPr fontId="1"/>
  </si>
  <si>
    <t>２　支給申請額内訳（算定）書（別紙）</t>
    <rPh sb="2" eb="4">
      <t>シキュウ</t>
    </rPh>
    <rPh sb="4" eb="6">
      <t>シンセイ</t>
    </rPh>
    <rPh sb="6" eb="7">
      <t>ガク</t>
    </rPh>
    <rPh sb="7" eb="9">
      <t>ウチワケ</t>
    </rPh>
    <rPh sb="10" eb="12">
      <t>サンテイ</t>
    </rPh>
    <rPh sb="13" eb="14">
      <t>ショ</t>
    </rPh>
    <rPh sb="15" eb="17">
      <t>ベッシ</t>
    </rPh>
    <phoneticPr fontId="1"/>
  </si>
  <si>
    <t>（第１号様式別紙）支給申請額内訳（算定）書</t>
    <rPh sb="1" eb="2">
      <t>ダイ</t>
    </rPh>
    <rPh sb="3" eb="4">
      <t>ゴウ</t>
    </rPh>
    <rPh sb="4" eb="6">
      <t>ヨウシキ</t>
    </rPh>
    <rPh sb="6" eb="8">
      <t>ベッシ</t>
    </rPh>
    <rPh sb="9" eb="11">
      <t>シキュウ</t>
    </rPh>
    <rPh sb="11" eb="14">
      <t>シンセイガク</t>
    </rPh>
    <rPh sb="14" eb="16">
      <t>ウチワケ</t>
    </rPh>
    <rPh sb="17" eb="19">
      <t>サンテイ</t>
    </rPh>
    <rPh sb="20" eb="21">
      <t>ショ</t>
    </rPh>
    <phoneticPr fontId="1"/>
  </si>
  <si>
    <t>第４号様式</t>
    <rPh sb="0" eb="1">
      <t>ダイ</t>
    </rPh>
    <rPh sb="2" eb="3">
      <t>ゴウ</t>
    </rPh>
    <rPh sb="3" eb="5">
      <t>ヨウシキ</t>
    </rPh>
    <phoneticPr fontId="1"/>
  </si>
  <si>
    <t>病床機能再編支援事業（単独支援給付金）実績報告書</t>
    <rPh sb="0" eb="2">
      <t>ビョウショウ</t>
    </rPh>
    <rPh sb="2" eb="4">
      <t>キノウ</t>
    </rPh>
    <rPh sb="4" eb="6">
      <t>サイヘン</t>
    </rPh>
    <rPh sb="6" eb="8">
      <t>シエン</t>
    </rPh>
    <rPh sb="8" eb="10">
      <t>ジギョウ</t>
    </rPh>
    <rPh sb="11" eb="13">
      <t>タンドク</t>
    </rPh>
    <rPh sb="13" eb="15">
      <t>シエン</t>
    </rPh>
    <rPh sb="15" eb="18">
      <t>キュウフキン</t>
    </rPh>
    <rPh sb="19" eb="21">
      <t>ジッセキ</t>
    </rPh>
    <rPh sb="21" eb="23">
      <t>ホウコク</t>
    </rPh>
    <rPh sb="23" eb="24">
      <t>ショ</t>
    </rPh>
    <phoneticPr fontId="1"/>
  </si>
  <si>
    <t>　　　年　月　日付け　　　第　　　号で支給決定を受けた標記について、下記のとおり関係書類を添えて報告します。</t>
    <rPh sb="3" eb="4">
      <t>ネン</t>
    </rPh>
    <rPh sb="5" eb="6">
      <t>ガツ</t>
    </rPh>
    <rPh sb="7" eb="8">
      <t>ニチ</t>
    </rPh>
    <rPh sb="8" eb="9">
      <t>ヅ</t>
    </rPh>
    <rPh sb="13" eb="14">
      <t>ダイ</t>
    </rPh>
    <rPh sb="17" eb="18">
      <t>ゴウ</t>
    </rPh>
    <rPh sb="19" eb="21">
      <t>シキュウ</t>
    </rPh>
    <rPh sb="21" eb="23">
      <t>ケッテイ</t>
    </rPh>
    <rPh sb="24" eb="25">
      <t>ウ</t>
    </rPh>
    <rPh sb="27" eb="29">
      <t>ヒョウキ</t>
    </rPh>
    <rPh sb="40" eb="42">
      <t>カンケイ</t>
    </rPh>
    <rPh sb="42" eb="44">
      <t>ショルイ</t>
    </rPh>
    <rPh sb="45" eb="46">
      <t>ソ</t>
    </rPh>
    <rPh sb="48" eb="50">
      <t>ホウコク</t>
    </rPh>
    <phoneticPr fontId="1"/>
  </si>
  <si>
    <t>１　給付金精算額</t>
    <rPh sb="2" eb="5">
      <t>キュウフキン</t>
    </rPh>
    <rPh sb="5" eb="7">
      <t>セイサン</t>
    </rPh>
    <rPh sb="7" eb="8">
      <t>ガク</t>
    </rPh>
    <phoneticPr fontId="1"/>
  </si>
  <si>
    <t>２　精算額内訳（算定）書（別紙）</t>
    <rPh sb="2" eb="4">
      <t>セイサン</t>
    </rPh>
    <rPh sb="4" eb="5">
      <t>ガク</t>
    </rPh>
    <rPh sb="5" eb="7">
      <t>ウチワケ</t>
    </rPh>
    <rPh sb="8" eb="10">
      <t>サンテイ</t>
    </rPh>
    <rPh sb="11" eb="12">
      <t>ショ</t>
    </rPh>
    <rPh sb="13" eb="15">
      <t>ベッシ</t>
    </rPh>
    <phoneticPr fontId="1"/>
  </si>
  <si>
    <t>（２）その他参考となる資料</t>
    <rPh sb="5" eb="6">
      <t>ホカ</t>
    </rPh>
    <rPh sb="6" eb="8">
      <t>サンコウ</t>
    </rPh>
    <rPh sb="11" eb="13">
      <t>シリョウ</t>
    </rPh>
    <phoneticPr fontId="1"/>
  </si>
  <si>
    <t>（第４号様式別紙）精算額内訳（算定）書</t>
    <rPh sb="1" eb="2">
      <t>ダイ</t>
    </rPh>
    <rPh sb="3" eb="4">
      <t>ゴウ</t>
    </rPh>
    <rPh sb="4" eb="6">
      <t>ヨウシキ</t>
    </rPh>
    <rPh sb="6" eb="8">
      <t>ベッシ</t>
    </rPh>
    <rPh sb="9" eb="11">
      <t>セイサン</t>
    </rPh>
    <rPh sb="11" eb="12">
      <t>ガク</t>
    </rPh>
    <rPh sb="12" eb="14">
      <t>ウチワケ</t>
    </rPh>
    <rPh sb="15" eb="17">
      <t>サンテイ</t>
    </rPh>
    <rPh sb="18" eb="19">
      <t>ショ</t>
    </rPh>
    <phoneticPr fontId="1"/>
  </si>
  <si>
    <t>精算額（千円）</t>
    <rPh sb="0" eb="2">
      <t>セイサン</t>
    </rPh>
    <rPh sb="2" eb="3">
      <t>ガク</t>
    </rPh>
    <rPh sb="4" eb="6">
      <t>センエン</t>
    </rPh>
    <phoneticPr fontId="1"/>
  </si>
  <si>
    <t>（１）単独病床機能再編計画に基づき病床数を変更したことを証する書類</t>
    <rPh sb="3" eb="5">
      <t>タンドク</t>
    </rPh>
    <rPh sb="5" eb="7">
      <t>ビョウショウ</t>
    </rPh>
    <rPh sb="7" eb="9">
      <t>キノウ</t>
    </rPh>
    <rPh sb="9" eb="11">
      <t>サイヘン</t>
    </rPh>
    <rPh sb="11" eb="13">
      <t>ケイカク</t>
    </rPh>
    <rPh sb="14" eb="15">
      <t>モト</t>
    </rPh>
    <rPh sb="17" eb="19">
      <t>ビョウショウ</t>
    </rPh>
    <rPh sb="19" eb="20">
      <t>スウ</t>
    </rPh>
    <rPh sb="21" eb="23">
      <t>ヘンコウ</t>
    </rPh>
    <rPh sb="28" eb="29">
      <t>ショウ</t>
    </rPh>
    <rPh sb="31" eb="33">
      <t>ショルイ</t>
    </rPh>
    <phoneticPr fontId="1"/>
  </si>
  <si>
    <t>年　　月　　日</t>
    <rPh sb="0" eb="1">
      <t>ネン</t>
    </rPh>
    <rPh sb="3" eb="4">
      <t>ガツ</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</si>
</sst>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6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theme="1"/>
      <name val="メイリオ"/>
      <family val="3"/>
      <charset val="128"/>
    </font>
    <font>
      <sz val="10"/>
      <color theme="1"/>
      <name val="メイリオ"/>
      <family val="3"/>
      <charset val="128"/>
    </font>
    <font>
      <sz val="12"/>
      <name val="メイリオ"/>
      <family val="3"/>
      <charset val="128"/>
    </font>
    <font>
      <sz val="7"/>
      <name val="メイリオ"/>
      <family val="3"/>
      <charset val="128"/>
    </font>
    <font>
      <sz val="9.5"/>
      <name val="メイリオ"/>
      <family val="3"/>
      <charset val="128"/>
    </font>
    <font>
      <sz val="12"/>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46">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67">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2"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5" applyFont="1" applyFill="1" applyBorder="1">
      <alignment vertical="center"/>
    </xf>
    <xf numFmtId="9" fontId="0" fillId="0" borderId="0" xfId="0" applyNumberFormat="1" applyFill="1" applyBorder="1">
      <alignment vertical="center"/>
    </xf>
    <xf numFmtId="0" fontId="51" fillId="0" borderId="0" xfId="0" applyFont="1" applyFill="1" applyBorder="1" applyAlignment="1">
      <alignment horizontal="center" vertical="center"/>
    </xf>
    <xf numFmtId="0" fontId="53" fillId="0" borderId="0" xfId="0" applyFont="1" applyFill="1" applyBorder="1" applyAlignment="1">
      <alignment horizontal="center" vertical="center"/>
    </xf>
    <xf numFmtId="38" fontId="0" fillId="0" borderId="0" xfId="0" applyNumberFormat="1" applyFill="1" applyBorder="1">
      <alignment vertical="center"/>
    </xf>
    <xf numFmtId="0" fontId="56" fillId="50" borderId="79" xfId="0" applyFont="1" applyFill="1" applyBorder="1" applyProtection="1">
      <alignment vertical="center"/>
      <protection locked="0"/>
    </xf>
    <xf numFmtId="0" fontId="56" fillId="50" borderId="80" xfId="0" applyFont="1" applyFill="1" applyBorder="1" applyProtection="1">
      <alignment vertical="center"/>
      <protection locked="0"/>
    </xf>
    <xf numFmtId="0" fontId="56" fillId="50" borderId="81" xfId="0" applyFont="1" applyFill="1" applyBorder="1" applyProtection="1">
      <alignment vertical="center"/>
      <protection locked="0"/>
    </xf>
    <xf numFmtId="0" fontId="56" fillId="50" borderId="82" xfId="0" applyFont="1" applyFill="1" applyBorder="1" applyProtection="1">
      <alignment vertical="center"/>
      <protection locked="0"/>
    </xf>
    <xf numFmtId="0" fontId="56" fillId="50" borderId="83" xfId="0" applyFont="1" applyFill="1" applyBorder="1" applyProtection="1">
      <alignment vertical="center"/>
      <protection locked="0"/>
    </xf>
    <xf numFmtId="0" fontId="56" fillId="0" borderId="1" xfId="0" applyFont="1" applyFill="1" applyBorder="1" applyProtection="1">
      <alignment vertical="center"/>
    </xf>
    <xf numFmtId="0" fontId="56" fillId="0" borderId="48" xfId="0" applyFont="1" applyFill="1" applyBorder="1" applyProtection="1">
      <alignment vertical="center"/>
    </xf>
    <xf numFmtId="0" fontId="56" fillId="50" borderId="59" xfId="0" applyFont="1" applyFill="1" applyBorder="1" applyProtection="1">
      <alignment vertical="center"/>
      <protection locked="0"/>
    </xf>
    <xf numFmtId="0" fontId="56" fillId="50" borderId="60" xfId="0" applyFont="1" applyFill="1" applyBorder="1" applyProtection="1">
      <alignment vertical="center"/>
      <protection locked="0"/>
    </xf>
    <xf numFmtId="0" fontId="56" fillId="50" borderId="1" xfId="0" applyFont="1" applyFill="1" applyBorder="1" applyProtection="1">
      <alignment vertical="center"/>
      <protection locked="0"/>
    </xf>
    <xf numFmtId="0" fontId="56" fillId="50" borderId="63" xfId="0" applyFont="1" applyFill="1" applyBorder="1" applyProtection="1">
      <alignment vertical="center"/>
      <protection locked="0"/>
    </xf>
    <xf numFmtId="184" fontId="56" fillId="50" borderId="107" xfId="0" applyNumberFormat="1" applyFont="1" applyFill="1" applyBorder="1" applyProtection="1">
      <alignment vertical="center"/>
      <protection locked="0"/>
    </xf>
    <xf numFmtId="184" fontId="56" fillId="50" borderId="105" xfId="0" applyNumberFormat="1" applyFont="1" applyFill="1" applyBorder="1" applyProtection="1">
      <alignment vertical="center"/>
      <protection locked="0"/>
    </xf>
    <xf numFmtId="184" fontId="56" fillId="50" borderId="51" xfId="0" applyNumberFormat="1" applyFont="1" applyFill="1" applyBorder="1" applyProtection="1">
      <alignment vertical="center"/>
      <protection locked="0"/>
    </xf>
    <xf numFmtId="184" fontId="56" fillId="50" borderId="120" xfId="0" applyNumberFormat="1" applyFont="1" applyFill="1" applyBorder="1" applyProtection="1">
      <alignment vertical="center"/>
      <protection locked="0"/>
    </xf>
    <xf numFmtId="184" fontId="56" fillId="50" borderId="2" xfId="0" applyNumberFormat="1" applyFont="1" applyFill="1" applyBorder="1" applyProtection="1">
      <alignment vertical="center"/>
      <protection locked="0"/>
    </xf>
    <xf numFmtId="185" fontId="56" fillId="50" borderId="121" xfId="0" applyNumberFormat="1" applyFont="1" applyFill="1" applyBorder="1" applyProtection="1">
      <alignment vertical="center"/>
      <protection locked="0"/>
    </xf>
    <xf numFmtId="185" fontId="56" fillId="50" borderId="122" xfId="0" applyNumberFormat="1" applyFont="1" applyFill="1" applyBorder="1" applyProtection="1">
      <alignment vertical="center"/>
      <protection locked="0"/>
    </xf>
    <xf numFmtId="185" fontId="56" fillId="50" borderId="86" xfId="0" applyNumberFormat="1" applyFont="1" applyFill="1" applyBorder="1" applyProtection="1">
      <alignment vertical="center"/>
      <protection locked="0"/>
    </xf>
    <xf numFmtId="185" fontId="56" fillId="50" borderId="123" xfId="0" applyNumberFormat="1" applyFont="1" applyFill="1" applyBorder="1" applyProtection="1">
      <alignment vertical="center"/>
      <protection locked="0"/>
    </xf>
    <xf numFmtId="0" fontId="56" fillId="50" borderId="142" xfId="0" applyFont="1" applyFill="1" applyBorder="1" applyProtection="1">
      <alignment vertical="center"/>
      <protection locked="0"/>
    </xf>
    <xf numFmtId="0" fontId="56" fillId="50" borderId="133" xfId="0" applyFont="1" applyFill="1" applyBorder="1" applyProtection="1">
      <alignment vertical="center"/>
      <protection locked="0"/>
    </xf>
    <xf numFmtId="0" fontId="56" fillId="50" borderId="143" xfId="0" applyFont="1" applyFill="1" applyBorder="1" applyProtection="1">
      <alignment vertical="center"/>
      <protection locked="0"/>
    </xf>
    <xf numFmtId="0" fontId="56" fillId="50" borderId="144" xfId="0" applyFont="1" applyFill="1" applyBorder="1" applyProtection="1">
      <alignment vertical="center"/>
      <protection locked="0"/>
    </xf>
    <xf numFmtId="0" fontId="56" fillId="50" borderId="145" xfId="0" applyFont="1" applyFill="1" applyBorder="1" applyProtection="1">
      <alignment vertical="center"/>
      <protection locked="0"/>
    </xf>
    <xf numFmtId="0" fontId="56" fillId="0" borderId="146" xfId="0" applyFont="1" applyFill="1" applyBorder="1" applyProtection="1">
      <alignment vertical="center"/>
    </xf>
    <xf numFmtId="0" fontId="56" fillId="0" borderId="147" xfId="0" applyFont="1" applyFill="1" applyBorder="1" applyProtection="1">
      <alignment vertical="center"/>
    </xf>
    <xf numFmtId="0" fontId="56" fillId="0" borderId="148" xfId="0" applyFont="1" applyFill="1" applyBorder="1" applyProtection="1">
      <alignment vertical="center"/>
    </xf>
    <xf numFmtId="0" fontId="56" fillId="0" borderId="149" xfId="0" applyFont="1" applyFill="1" applyBorder="1" applyProtection="1">
      <alignment vertical="center"/>
    </xf>
    <xf numFmtId="0" fontId="56" fillId="0" borderId="150" xfId="0" applyFont="1" applyFill="1" applyBorder="1" applyProtection="1">
      <alignment vertical="center"/>
    </xf>
    <xf numFmtId="0" fontId="61" fillId="0" borderId="0" xfId="0" applyFont="1">
      <alignment vertical="center"/>
    </xf>
    <xf numFmtId="0" fontId="62" fillId="48" borderId="5" xfId="0" applyFont="1" applyFill="1" applyBorder="1" applyAlignment="1">
      <alignment horizontal="center" vertical="center" textRotation="255" shrinkToFit="1"/>
    </xf>
    <xf numFmtId="0" fontId="62" fillId="48" borderId="68" xfId="0" applyFont="1" applyFill="1" applyBorder="1" applyAlignment="1">
      <alignment horizontal="center" vertical="center" textRotation="255" shrinkToFit="1"/>
    </xf>
    <xf numFmtId="0" fontId="62" fillId="48" borderId="69" xfId="0" applyFont="1" applyFill="1" applyBorder="1" applyAlignment="1">
      <alignment horizontal="center" vertical="center" textRotation="255" shrinkToFit="1"/>
    </xf>
    <xf numFmtId="0" fontId="62" fillId="48" borderId="70" xfId="0" applyFont="1" applyFill="1" applyBorder="1" applyAlignment="1">
      <alignment horizontal="center" vertical="center" textRotation="255" shrinkToFit="1"/>
    </xf>
    <xf numFmtId="0" fontId="62" fillId="48" borderId="67" xfId="0" applyFont="1" applyFill="1" applyBorder="1" applyAlignment="1">
      <alignment horizontal="center" vertical="center" textRotation="255" shrinkToFit="1"/>
    </xf>
    <xf numFmtId="0" fontId="62" fillId="48" borderId="71" xfId="0" applyFont="1" applyFill="1" applyBorder="1" applyAlignment="1">
      <alignment horizontal="center" vertical="center" textRotation="255" shrinkToFit="1"/>
    </xf>
    <xf numFmtId="0" fontId="61" fillId="0" borderId="2" xfId="0" applyFont="1" applyFill="1" applyBorder="1" applyAlignment="1">
      <alignment horizontal="center" vertical="center"/>
    </xf>
    <xf numFmtId="0" fontId="61" fillId="50" borderId="2" xfId="0" applyFont="1" applyFill="1" applyBorder="1" applyAlignment="1" applyProtection="1">
      <alignment horizontal="center" vertical="center" shrinkToFit="1"/>
      <protection locked="0"/>
    </xf>
    <xf numFmtId="0" fontId="62" fillId="0" borderId="0" xfId="0" applyFont="1" applyFill="1" applyBorder="1" applyAlignment="1">
      <alignment horizontal="left" vertical="top" wrapText="1"/>
    </xf>
    <xf numFmtId="0" fontId="62" fillId="48" borderId="72" xfId="0" applyFont="1" applyFill="1" applyBorder="1" applyAlignment="1">
      <alignment horizontal="center" vertical="center" wrapText="1"/>
    </xf>
    <xf numFmtId="0" fontId="61" fillId="0" borderId="0" xfId="0" applyFont="1" applyFill="1" applyBorder="1" applyAlignment="1">
      <alignment vertical="center"/>
    </xf>
    <xf numFmtId="0" fontId="61" fillId="0" borderId="0" xfId="0" applyFont="1" applyFill="1" applyBorder="1">
      <alignment vertical="center"/>
    </xf>
    <xf numFmtId="0" fontId="61" fillId="0" borderId="0" xfId="0" applyFont="1" applyAlignment="1">
      <alignment vertical="center"/>
    </xf>
    <xf numFmtId="0" fontId="60" fillId="0" borderId="0" xfId="0" applyFont="1">
      <alignment vertical="center"/>
    </xf>
    <xf numFmtId="184" fontId="56" fillId="50" borderId="57" xfId="0" applyNumberFormat="1" applyFont="1" applyFill="1" applyBorder="1" applyProtection="1">
      <alignment vertical="center"/>
      <protection locked="0"/>
    </xf>
    <xf numFmtId="184" fontId="56" fillId="50" borderId="58" xfId="0" applyNumberFormat="1" applyFont="1" applyFill="1" applyBorder="1" applyProtection="1">
      <alignment vertical="center"/>
      <protection locked="0"/>
    </xf>
    <xf numFmtId="184" fontId="56" fillId="50" borderId="41" xfId="0" applyNumberFormat="1" applyFont="1" applyFill="1" applyBorder="1" applyProtection="1">
      <alignment vertical="center"/>
      <protection locked="0"/>
    </xf>
    <xf numFmtId="184" fontId="56" fillId="50" borderId="62" xfId="0" applyNumberFormat="1" applyFont="1" applyFill="1" applyBorder="1" applyProtection="1">
      <alignment vertical="center"/>
      <protection locked="0"/>
    </xf>
    <xf numFmtId="184" fontId="56" fillId="50" borderId="48" xfId="0" applyNumberFormat="1" applyFont="1" applyFill="1" applyBorder="1" applyProtection="1">
      <alignment vertical="center"/>
      <protection locked="0"/>
    </xf>
    <xf numFmtId="184" fontId="56" fillId="50" borderId="59" xfId="0" applyNumberFormat="1" applyFont="1" applyFill="1" applyBorder="1" applyProtection="1">
      <alignment vertical="center"/>
      <protection locked="0"/>
    </xf>
    <xf numFmtId="184" fontId="56" fillId="50" borderId="60" xfId="0" applyNumberFormat="1" applyFont="1" applyFill="1" applyBorder="1" applyProtection="1">
      <alignment vertical="center"/>
      <protection locked="0"/>
    </xf>
    <xf numFmtId="184" fontId="56" fillId="50" borderId="63" xfId="0" applyNumberFormat="1" applyFont="1" applyFill="1" applyBorder="1" applyProtection="1">
      <alignment vertical="center"/>
      <protection locked="0"/>
    </xf>
    <xf numFmtId="184" fontId="56" fillId="50" borderId="2" xfId="345" applyNumberFormat="1" applyFont="1" applyFill="1" applyBorder="1" applyProtection="1">
      <alignment vertical="center"/>
      <protection locked="0"/>
    </xf>
    <xf numFmtId="184" fontId="66" fillId="0" borderId="47" xfId="0" applyNumberFormat="1" applyFont="1" applyFill="1" applyBorder="1" applyAlignment="1">
      <alignment vertical="center" shrinkToFit="1"/>
    </xf>
    <xf numFmtId="184" fontId="66" fillId="0" borderId="68" xfId="0" applyNumberFormat="1" applyFont="1" applyFill="1" applyBorder="1" applyAlignment="1">
      <alignment vertical="center" shrinkToFit="1"/>
    </xf>
    <xf numFmtId="184" fontId="66" fillId="0" borderId="69" xfId="0" applyNumberFormat="1" applyFont="1" applyFill="1" applyBorder="1" applyAlignment="1">
      <alignment vertical="center" shrinkToFit="1"/>
    </xf>
    <xf numFmtId="184" fontId="66" fillId="0" borderId="70" xfId="0" applyNumberFormat="1" applyFont="1" applyFill="1" applyBorder="1" applyAlignment="1">
      <alignment vertical="center" shrinkToFit="1"/>
    </xf>
    <xf numFmtId="184" fontId="66" fillId="0" borderId="2" xfId="0" applyNumberFormat="1" applyFont="1" applyFill="1" applyBorder="1" applyAlignment="1">
      <alignment vertical="center" shrinkToFit="1"/>
    </xf>
    <xf numFmtId="184" fontId="66" fillId="0" borderId="71" xfId="0" applyNumberFormat="1" applyFont="1" applyFill="1" applyBorder="1" applyAlignment="1">
      <alignment vertical="center" shrinkToFit="1"/>
    </xf>
    <xf numFmtId="184" fontId="66" fillId="50" borderId="68" xfId="0" applyNumberFormat="1" applyFont="1" applyFill="1" applyBorder="1" applyAlignment="1" applyProtection="1">
      <alignment vertical="center" shrinkToFit="1"/>
      <protection locked="0"/>
    </xf>
    <xf numFmtId="184" fontId="66" fillId="50" borderId="69" xfId="0" applyNumberFormat="1" applyFont="1" applyFill="1" applyBorder="1" applyAlignment="1" applyProtection="1">
      <alignment vertical="center" shrinkToFit="1"/>
      <protection locked="0"/>
    </xf>
    <xf numFmtId="184" fontId="66" fillId="50" borderId="70" xfId="0" applyNumberFormat="1" applyFont="1" applyFill="1" applyBorder="1" applyAlignment="1" applyProtection="1">
      <alignment vertical="center" shrinkToFit="1"/>
      <protection locked="0"/>
    </xf>
    <xf numFmtId="184" fontId="66" fillId="50" borderId="71" xfId="0" applyNumberFormat="1" applyFont="1" applyFill="1" applyBorder="1" applyAlignment="1" applyProtection="1">
      <alignment vertical="center" shrinkToFit="1"/>
      <protection locked="0"/>
    </xf>
    <xf numFmtId="184" fontId="66" fillId="0" borderId="73" xfId="0" applyNumberFormat="1" applyFont="1" applyFill="1" applyBorder="1" applyAlignment="1">
      <alignment vertical="center" shrinkToFit="1"/>
    </xf>
    <xf numFmtId="184" fontId="66" fillId="0" borderId="74" xfId="0" applyNumberFormat="1" applyFont="1" applyFill="1" applyBorder="1" applyAlignment="1">
      <alignment vertical="center" shrinkToFit="1"/>
    </xf>
    <xf numFmtId="184" fontId="66" fillId="0" borderId="75" xfId="0" applyNumberFormat="1" applyFont="1" applyFill="1" applyBorder="1" applyAlignment="1">
      <alignment vertical="center" shrinkToFit="1"/>
    </xf>
    <xf numFmtId="184" fontId="66" fillId="0" borderId="76" xfId="0" applyNumberFormat="1" applyFont="1" applyFill="1" applyBorder="1" applyAlignment="1">
      <alignment vertical="center" shrinkToFit="1"/>
    </xf>
    <xf numFmtId="184" fontId="66" fillId="0" borderId="72" xfId="0" applyNumberFormat="1" applyFont="1" applyFill="1" applyBorder="1" applyAlignment="1">
      <alignment vertical="center" shrinkToFit="1"/>
    </xf>
    <xf numFmtId="184" fontId="66" fillId="0" borderId="77" xfId="0" applyNumberFormat="1" applyFont="1" applyFill="1" applyBorder="1" applyAlignment="1">
      <alignment vertical="center" shrinkToFit="1"/>
    </xf>
    <xf numFmtId="0" fontId="56" fillId="0" borderId="0" xfId="0" applyFont="1" applyFill="1" applyProtection="1">
      <alignment vertical="center"/>
    </xf>
    <xf numFmtId="0" fontId="56" fillId="48" borderId="53" xfId="0" applyFont="1" applyFill="1" applyBorder="1" applyProtection="1">
      <alignment vertical="center"/>
    </xf>
    <xf numFmtId="0" fontId="58" fillId="48" borderId="61" xfId="0" applyFont="1" applyFill="1" applyBorder="1" applyAlignment="1" applyProtection="1">
      <alignment horizontal="center" vertical="center" shrinkToFit="1"/>
    </xf>
    <xf numFmtId="0" fontId="56" fillId="0" borderId="93" xfId="0" applyFont="1" applyFill="1" applyBorder="1" applyAlignment="1" applyProtection="1">
      <alignment horizontal="center" vertical="center"/>
    </xf>
    <xf numFmtId="0" fontId="57" fillId="48" borderId="78" xfId="0" applyFont="1" applyFill="1" applyBorder="1" applyAlignment="1" applyProtection="1">
      <alignment vertical="center" wrapText="1"/>
    </xf>
    <xf numFmtId="0" fontId="56" fillId="0" borderId="78" xfId="0" applyFont="1" applyFill="1" applyBorder="1" applyProtection="1">
      <alignment vertical="center"/>
    </xf>
    <xf numFmtId="0" fontId="56" fillId="0" borderId="82" xfId="0" applyFont="1" applyFill="1" applyBorder="1" applyProtection="1">
      <alignment vertical="center"/>
    </xf>
    <xf numFmtId="0" fontId="57" fillId="48" borderId="141" xfId="0" applyFont="1" applyFill="1" applyBorder="1" applyAlignment="1" applyProtection="1">
      <alignment vertical="center" shrinkToFit="1"/>
    </xf>
    <xf numFmtId="0" fontId="56" fillId="0" borderId="141" xfId="0" applyFont="1" applyFill="1" applyBorder="1" applyProtection="1">
      <alignment vertical="center"/>
    </xf>
    <xf numFmtId="0" fontId="56" fillId="0" borderId="144" xfId="0" applyFont="1" applyFill="1" applyBorder="1" applyProtection="1">
      <alignment vertical="center"/>
    </xf>
    <xf numFmtId="0" fontId="57" fillId="48" borderId="73" xfId="0" applyFont="1" applyFill="1" applyBorder="1" applyAlignment="1" applyProtection="1">
      <alignment vertical="center" wrapText="1"/>
    </xf>
    <xf numFmtId="0" fontId="56" fillId="0" borderId="73" xfId="0" applyFont="1" applyFill="1" applyBorder="1" applyProtection="1">
      <alignment vertical="center"/>
    </xf>
    <xf numFmtId="0" fontId="56" fillId="51" borderId="54" xfId="0" applyFont="1" applyFill="1" applyBorder="1" applyAlignment="1" applyProtection="1">
      <alignment horizontal="center" vertical="center"/>
    </xf>
    <xf numFmtId="0" fontId="56" fillId="0" borderId="110" xfId="0" applyFont="1" applyFill="1" applyBorder="1" applyAlignment="1" applyProtection="1">
      <alignment horizontal="center" vertical="center"/>
    </xf>
    <xf numFmtId="0" fontId="56" fillId="0" borderId="140" xfId="0" applyFont="1" applyFill="1" applyBorder="1" applyAlignment="1" applyProtection="1">
      <alignment horizontal="center" vertical="center"/>
    </xf>
    <xf numFmtId="0" fontId="56" fillId="0" borderId="60" xfId="0" applyFont="1" applyFill="1" applyBorder="1" applyAlignment="1" applyProtection="1">
      <alignment horizontal="center" vertical="center"/>
    </xf>
    <xf numFmtId="0" fontId="56" fillId="0" borderId="53" xfId="0" applyFont="1" applyFill="1" applyBorder="1" applyAlignment="1" applyProtection="1">
      <alignment vertical="center"/>
    </xf>
    <xf numFmtId="0" fontId="56" fillId="0" borderId="2" xfId="0" applyFont="1" applyFill="1" applyBorder="1" applyAlignment="1" applyProtection="1">
      <alignment horizontal="center" vertical="center"/>
    </xf>
    <xf numFmtId="184" fontId="56" fillId="0" borderId="2" xfId="0" applyNumberFormat="1" applyFont="1" applyFill="1" applyBorder="1" applyProtection="1">
      <alignment vertical="center"/>
    </xf>
    <xf numFmtId="184" fontId="56" fillId="0" borderId="58" xfId="0" applyNumberFormat="1" applyFont="1" applyFill="1" applyBorder="1" applyProtection="1">
      <alignment vertical="center"/>
    </xf>
    <xf numFmtId="184" fontId="56" fillId="0" borderId="48" xfId="0" applyNumberFormat="1" applyFont="1" applyFill="1" applyBorder="1" applyProtection="1">
      <alignment vertical="center"/>
    </xf>
    <xf numFmtId="184" fontId="56" fillId="0" borderId="47" xfId="0" applyNumberFormat="1" applyFont="1" applyFill="1" applyBorder="1" applyProtection="1">
      <alignment vertical="center"/>
    </xf>
    <xf numFmtId="0" fontId="56" fillId="0" borderId="47" xfId="0" applyFont="1" applyFill="1" applyBorder="1" applyProtection="1">
      <alignment vertical="center"/>
    </xf>
    <xf numFmtId="0" fontId="56" fillId="0" borderId="64" xfId="0" applyFont="1" applyFill="1" applyBorder="1" applyProtection="1">
      <alignment vertical="center"/>
    </xf>
    <xf numFmtId="0" fontId="56" fillId="0" borderId="2" xfId="0" applyFont="1" applyFill="1" applyBorder="1" applyProtection="1">
      <alignment vertical="center"/>
    </xf>
    <xf numFmtId="0" fontId="55" fillId="0" borderId="0" xfId="0" applyFont="1" applyFill="1" applyAlignment="1" applyProtection="1">
      <alignment horizontal="right" vertical="center"/>
    </xf>
    <xf numFmtId="0" fontId="56" fillId="0" borderId="0" xfId="0" applyFont="1" applyProtection="1">
      <alignment vertical="center"/>
    </xf>
    <xf numFmtId="0" fontId="56" fillId="0" borderId="0" xfId="0" applyFont="1" applyFill="1" applyBorder="1" applyAlignment="1" applyProtection="1">
      <alignment vertical="center"/>
    </xf>
    <xf numFmtId="0" fontId="56" fillId="0" borderId="0" xfId="0" applyFont="1" applyBorder="1" applyAlignment="1" applyProtection="1">
      <alignment horizontal="center" vertical="center"/>
    </xf>
    <xf numFmtId="0" fontId="56" fillId="0" borderId="0" xfId="0" applyFont="1" applyBorder="1" applyAlignment="1" applyProtection="1">
      <alignment horizontal="center" vertical="top"/>
    </xf>
    <xf numFmtId="0" fontId="59" fillId="0" borderId="0" xfId="0" applyFont="1" applyFill="1" applyBorder="1" applyAlignment="1" applyProtection="1">
      <alignment vertical="center"/>
    </xf>
    <xf numFmtId="184" fontId="56" fillId="0" borderId="107" xfId="0" applyNumberFormat="1" applyFont="1" applyFill="1" applyBorder="1" applyProtection="1">
      <alignment vertical="center"/>
    </xf>
    <xf numFmtId="0" fontId="56" fillId="0" borderId="102" xfId="0" applyFont="1" applyBorder="1" applyAlignment="1" applyProtection="1">
      <alignment horizontal="center" vertical="center"/>
    </xf>
    <xf numFmtId="0" fontId="56" fillId="0" borderId="56" xfId="0" applyFont="1" applyBorder="1" applyAlignment="1" applyProtection="1">
      <alignment horizontal="center" vertical="center"/>
    </xf>
    <xf numFmtId="0" fontId="56" fillId="0" borderId="0" xfId="0" applyFont="1" applyFill="1" applyBorder="1" applyAlignment="1" applyProtection="1">
      <alignment horizontal="center" vertical="center"/>
    </xf>
    <xf numFmtId="184" fontId="59" fillId="0" borderId="0" xfId="0" applyNumberFormat="1" applyFont="1" applyFill="1" applyBorder="1" applyProtection="1">
      <alignment vertical="center"/>
    </xf>
    <xf numFmtId="0" fontId="57" fillId="48" borderId="85" xfId="0" applyFont="1" applyFill="1" applyBorder="1" applyAlignment="1" applyProtection="1">
      <alignment horizontal="center" vertical="center" shrinkToFit="1"/>
    </xf>
    <xf numFmtId="185" fontId="56" fillId="0" borderId="84" xfId="0" applyNumberFormat="1" applyFont="1" applyFill="1" applyBorder="1" applyProtection="1">
      <alignment vertical="center"/>
    </xf>
    <xf numFmtId="184" fontId="56" fillId="51" borderId="117" xfId="0" applyNumberFormat="1" applyFont="1" applyFill="1" applyBorder="1" applyAlignment="1" applyProtection="1">
      <alignment horizontal="right" vertical="top"/>
    </xf>
    <xf numFmtId="184" fontId="56" fillId="51" borderId="118" xfId="0" applyNumberFormat="1" applyFont="1" applyFill="1" applyBorder="1" applyAlignment="1" applyProtection="1">
      <alignment horizontal="right" vertical="top"/>
    </xf>
    <xf numFmtId="0" fontId="59" fillId="0" borderId="137" xfId="0" applyFont="1" applyBorder="1" applyAlignment="1" applyProtection="1">
      <alignment horizontal="center" vertical="center" wrapText="1"/>
    </xf>
    <xf numFmtId="0" fontId="59" fillId="0" borderId="115" xfId="0" applyFont="1" applyBorder="1" applyAlignment="1" applyProtection="1">
      <alignment horizontal="center" vertical="center" wrapText="1"/>
    </xf>
    <xf numFmtId="0" fontId="59" fillId="0" borderId="116" xfId="0" applyFont="1" applyBorder="1" applyAlignment="1" applyProtection="1">
      <alignment horizontal="center" vertical="center"/>
    </xf>
    <xf numFmtId="0" fontId="56" fillId="0" borderId="111" xfId="0" applyFont="1" applyBorder="1" applyProtection="1">
      <alignment vertical="center"/>
    </xf>
    <xf numFmtId="0" fontId="56" fillId="0" borderId="112" xfId="0" applyFont="1" applyBorder="1" applyProtection="1">
      <alignment vertical="center"/>
    </xf>
    <xf numFmtId="0" fontId="57" fillId="48" borderId="2" xfId="0" applyFont="1" applyFill="1" applyBorder="1" applyAlignment="1" applyProtection="1">
      <alignment horizontal="center" vertical="center"/>
    </xf>
    <xf numFmtId="0" fontId="57" fillId="0" borderId="91" xfId="0" applyFont="1" applyBorder="1" applyAlignment="1" applyProtection="1">
      <alignment horizontal="center" vertical="center" wrapText="1"/>
    </xf>
    <xf numFmtId="0" fontId="57" fillId="0" borderId="89" xfId="0" applyFont="1" applyFill="1" applyBorder="1" applyAlignment="1" applyProtection="1">
      <alignment horizontal="center" vertical="center"/>
    </xf>
    <xf numFmtId="0" fontId="57" fillId="0" borderId="104" xfId="0" applyFont="1" applyFill="1" applyBorder="1" applyAlignment="1" applyProtection="1">
      <alignment horizontal="center" vertical="center"/>
    </xf>
    <xf numFmtId="0" fontId="56" fillId="0" borderId="113" xfId="0" applyFont="1" applyBorder="1" applyAlignment="1" applyProtection="1">
      <alignment horizontal="center" vertical="center"/>
    </xf>
    <xf numFmtId="0" fontId="56" fillId="0" borderId="95" xfId="0" applyFont="1" applyBorder="1" applyAlignment="1" applyProtection="1">
      <alignment horizontal="center" vertical="center"/>
    </xf>
    <xf numFmtId="0" fontId="59" fillId="0" borderId="87" xfId="0" applyFont="1" applyBorder="1" applyAlignment="1" applyProtection="1">
      <alignment horizontal="center" vertical="center" wrapText="1"/>
    </xf>
    <xf numFmtId="0" fontId="59" fillId="0" borderId="90" xfId="0" applyFont="1" applyFill="1" applyBorder="1" applyAlignment="1" applyProtection="1">
      <alignment horizontal="center" vertical="center" wrapText="1"/>
    </xf>
    <xf numFmtId="0" fontId="59" fillId="0" borderId="133" xfId="0" applyFont="1" applyFill="1" applyBorder="1" applyAlignment="1" applyProtection="1">
      <alignment horizontal="center" vertical="center" wrapText="1"/>
    </xf>
    <xf numFmtId="0" fontId="56" fillId="0" borderId="49" xfId="0" applyFont="1" applyFill="1" applyBorder="1" applyAlignment="1" applyProtection="1">
      <alignment vertical="center" shrinkToFit="1"/>
    </xf>
    <xf numFmtId="0" fontId="56" fillId="0" borderId="96" xfId="0" applyFont="1" applyFill="1" applyBorder="1" applyAlignment="1" applyProtection="1">
      <alignment horizontal="center" vertical="center" shrinkToFit="1"/>
    </xf>
    <xf numFmtId="184" fontId="56" fillId="0" borderId="136" xfId="0" applyNumberFormat="1" applyFont="1" applyFill="1" applyBorder="1" applyProtection="1">
      <alignment vertical="center"/>
    </xf>
    <xf numFmtId="184" fontId="56" fillId="0" borderId="131" xfId="0" applyNumberFormat="1" applyFont="1" applyFill="1" applyBorder="1" applyProtection="1">
      <alignment vertical="center"/>
    </xf>
    <xf numFmtId="184" fontId="56" fillId="51" borderId="54" xfId="0" applyNumberFormat="1" applyFont="1" applyFill="1" applyBorder="1" applyProtection="1">
      <alignment vertical="center"/>
    </xf>
    <xf numFmtId="184" fontId="56" fillId="0" borderId="110" xfId="0" applyNumberFormat="1" applyFont="1" applyFill="1" applyBorder="1" applyProtection="1">
      <alignment vertical="center"/>
    </xf>
    <xf numFmtId="184" fontId="56" fillId="0" borderId="98" xfId="0" applyNumberFormat="1" applyFont="1" applyFill="1" applyBorder="1" applyProtection="1">
      <alignment vertical="center"/>
    </xf>
    <xf numFmtId="184" fontId="56" fillId="0" borderId="59" xfId="0" applyNumberFormat="1" applyFont="1" applyFill="1" applyBorder="1" applyProtection="1">
      <alignment vertical="center"/>
    </xf>
    <xf numFmtId="184" fontId="56" fillId="0" borderId="60" xfId="0" applyNumberFormat="1" applyFont="1" applyFill="1" applyBorder="1" applyProtection="1">
      <alignment vertical="center"/>
    </xf>
    <xf numFmtId="184" fontId="56" fillId="0" borderId="1" xfId="0" applyNumberFormat="1" applyFont="1" applyFill="1" applyBorder="1" applyProtection="1">
      <alignment vertical="center"/>
    </xf>
    <xf numFmtId="184" fontId="56" fillId="0" borderId="63" xfId="0" applyNumberFormat="1" applyFont="1" applyFill="1" applyBorder="1" applyProtection="1">
      <alignment vertical="center"/>
    </xf>
    <xf numFmtId="184" fontId="56" fillId="0" borderId="64" xfId="0" applyNumberFormat="1" applyFont="1" applyFill="1" applyBorder="1" applyProtection="1">
      <alignment vertical="center"/>
    </xf>
    <xf numFmtId="0" fontId="57" fillId="0" borderId="0" xfId="0" applyFont="1" applyFill="1" applyAlignment="1" applyProtection="1">
      <alignment vertical="center"/>
    </xf>
    <xf numFmtId="0" fontId="56" fillId="48" borderId="2" xfId="0" applyFont="1" applyFill="1" applyBorder="1" applyAlignment="1" applyProtection="1">
      <alignment horizontal="center" vertical="center" shrinkToFit="1"/>
    </xf>
    <xf numFmtId="0" fontId="56" fillId="48" borderId="2" xfId="0" applyFont="1" applyFill="1" applyBorder="1" applyAlignment="1" applyProtection="1">
      <alignment horizontal="center" vertical="center"/>
    </xf>
    <xf numFmtId="0" fontId="57" fillId="48" borderId="61" xfId="0" applyFont="1" applyFill="1" applyBorder="1" applyAlignment="1" applyProtection="1">
      <alignment horizontal="center" vertical="center"/>
    </xf>
    <xf numFmtId="0" fontId="57" fillId="48" borderId="47" xfId="0" applyFont="1" applyFill="1" applyBorder="1" applyAlignment="1" applyProtection="1">
      <alignment vertical="center" wrapText="1"/>
    </xf>
    <xf numFmtId="184" fontId="56" fillId="0" borderId="62" xfId="0" applyNumberFormat="1" applyFont="1" applyFill="1" applyBorder="1" applyProtection="1">
      <alignment vertical="center"/>
    </xf>
    <xf numFmtId="0" fontId="57" fillId="48" borderId="47" xfId="0" applyFont="1" applyFill="1" applyBorder="1" applyAlignment="1" applyProtection="1">
      <alignment vertical="center" shrinkToFit="1"/>
    </xf>
    <xf numFmtId="0" fontId="57" fillId="48" borderId="2" xfId="0" applyFont="1" applyFill="1" applyBorder="1" applyAlignment="1" applyProtection="1">
      <alignment horizontal="center" vertical="center" wrapText="1"/>
    </xf>
    <xf numFmtId="0" fontId="56" fillId="0" borderId="56" xfId="0" applyFont="1" applyFill="1" applyBorder="1" applyAlignment="1" applyProtection="1">
      <alignment horizontal="center" vertical="center" shrinkToFit="1"/>
    </xf>
    <xf numFmtId="0" fontId="57" fillId="48" borderId="2" xfId="0" applyFont="1" applyFill="1" applyBorder="1" applyAlignment="1" applyProtection="1">
      <alignment vertical="center" shrinkToFit="1"/>
    </xf>
    <xf numFmtId="184" fontId="56" fillId="0" borderId="2" xfId="345" applyNumberFormat="1" applyFont="1" applyFill="1" applyBorder="1" applyProtection="1">
      <alignment vertical="center"/>
    </xf>
    <xf numFmtId="187" fontId="56" fillId="0" borderId="100" xfId="0" applyNumberFormat="1" applyFont="1" applyFill="1" applyBorder="1" applyProtection="1">
      <alignment vertical="center"/>
    </xf>
    <xf numFmtId="187" fontId="56" fillId="0" borderId="97" xfId="0" applyNumberFormat="1" applyFont="1" applyFill="1" applyBorder="1" applyProtection="1">
      <alignment vertical="center"/>
    </xf>
    <xf numFmtId="0" fontId="56" fillId="0" borderId="155" xfId="0" applyFont="1" applyFill="1" applyBorder="1" applyProtection="1">
      <alignment vertical="center"/>
    </xf>
    <xf numFmtId="0" fontId="57" fillId="48" borderId="47" xfId="0" applyFont="1" applyFill="1" applyBorder="1" applyAlignment="1" applyProtection="1">
      <alignment horizontal="center" vertical="center"/>
    </xf>
    <xf numFmtId="0" fontId="57" fillId="0" borderId="3" xfId="0" applyFont="1" applyFill="1" applyBorder="1" applyAlignment="1" applyProtection="1">
      <alignment vertical="center" wrapText="1"/>
    </xf>
    <xf numFmtId="0" fontId="57" fillId="48" borderId="2" xfId="0" applyFont="1" applyFill="1" applyBorder="1" applyAlignment="1" applyProtection="1">
      <alignment vertical="center" wrapText="1"/>
    </xf>
    <xf numFmtId="0" fontId="60" fillId="0" borderId="0" xfId="0" applyFont="1" applyFill="1" applyProtection="1">
      <alignment vertical="center"/>
    </xf>
    <xf numFmtId="184" fontId="56" fillId="0" borderId="134" xfId="0" applyNumberFormat="1" applyFont="1" applyFill="1" applyBorder="1" applyProtection="1">
      <alignment vertical="center"/>
    </xf>
    <xf numFmtId="0" fontId="56" fillId="51" borderId="60" xfId="0" applyFont="1" applyFill="1" applyBorder="1" applyProtection="1">
      <alignment vertical="center"/>
    </xf>
    <xf numFmtId="0" fontId="56" fillId="50" borderId="2" xfId="0" applyFont="1" applyFill="1" applyBorder="1" applyAlignment="1" applyProtection="1">
      <alignment horizontal="center" vertical="center"/>
    </xf>
    <xf numFmtId="0" fontId="57" fillId="48" borderId="2" xfId="0" applyFont="1" applyFill="1" applyBorder="1" applyAlignment="1" applyProtection="1">
      <alignment horizontal="center" vertical="center" shrinkToFit="1"/>
    </xf>
    <xf numFmtId="38" fontId="56" fillId="0" borderId="2" xfId="345" applyFont="1" applyFill="1" applyBorder="1" applyProtection="1">
      <alignment vertical="center"/>
    </xf>
    <xf numFmtId="186" fontId="56" fillId="0" borderId="0" xfId="0" applyNumberFormat="1" applyFont="1" applyFill="1" applyBorder="1" applyAlignment="1" applyProtection="1">
      <alignment horizontal="center" vertical="center"/>
    </xf>
    <xf numFmtId="184" fontId="56" fillId="0" borderId="0"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7" fillId="49" borderId="2" xfId="0" applyFont="1" applyFill="1" applyBorder="1" applyProtection="1">
      <alignment vertical="center"/>
    </xf>
    <xf numFmtId="0" fontId="56" fillId="0" borderId="111" xfId="0" applyFont="1" applyFill="1" applyBorder="1" applyProtection="1">
      <alignment vertical="center"/>
    </xf>
    <xf numFmtId="0" fontId="59" fillId="0" borderId="88" xfId="0" applyFont="1" applyFill="1" applyBorder="1" applyAlignment="1" applyProtection="1">
      <alignment horizontal="center" vertical="center"/>
    </xf>
    <xf numFmtId="0" fontId="59" fillId="0" borderId="139" xfId="0" applyFont="1" applyFill="1" applyBorder="1" applyAlignment="1" applyProtection="1">
      <alignment horizontal="center" vertical="center"/>
    </xf>
    <xf numFmtId="0" fontId="56" fillId="48" borderId="54" xfId="0" applyFont="1" applyFill="1" applyBorder="1" applyAlignment="1" applyProtection="1">
      <alignment horizontal="center" vertical="center"/>
    </xf>
    <xf numFmtId="0" fontId="57" fillId="48" borderId="52" xfId="0" applyFont="1" applyFill="1" applyBorder="1" applyProtection="1">
      <alignment vertical="center"/>
    </xf>
    <xf numFmtId="38" fontId="56" fillId="0" borderId="54" xfId="0" applyNumberFormat="1" applyFont="1" applyFill="1" applyBorder="1" applyProtection="1">
      <alignment vertical="center"/>
    </xf>
    <xf numFmtId="0" fontId="56" fillId="0" borderId="0" xfId="0" applyFont="1" applyFill="1" applyBorder="1" applyProtection="1">
      <alignment vertical="center"/>
    </xf>
    <xf numFmtId="184" fontId="56" fillId="0" borderId="106" xfId="0" applyNumberFormat="1" applyFont="1" applyFill="1" applyBorder="1" applyProtection="1">
      <alignment vertical="center"/>
    </xf>
    <xf numFmtId="184" fontId="56" fillId="0" borderId="138" xfId="0" applyNumberFormat="1" applyFont="1" applyFill="1" applyBorder="1" applyProtection="1">
      <alignment vertical="center"/>
    </xf>
    <xf numFmtId="184" fontId="56" fillId="0" borderId="140" xfId="0" applyNumberFormat="1" applyFont="1" applyFill="1" applyBorder="1" applyProtection="1">
      <alignment vertical="center"/>
    </xf>
    <xf numFmtId="183" fontId="56" fillId="0" borderId="2" xfId="0" applyNumberFormat="1" applyFont="1" applyFill="1" applyBorder="1" applyProtection="1">
      <alignment vertical="center"/>
    </xf>
    <xf numFmtId="0" fontId="56" fillId="0" borderId="2" xfId="0" applyFont="1" applyFill="1" applyBorder="1" applyAlignment="1" applyProtection="1">
      <alignment horizontal="center" vertical="center" shrinkToFit="1"/>
    </xf>
    <xf numFmtId="0" fontId="56" fillId="0" borderId="0" xfId="0" applyFont="1" applyBorder="1" applyAlignment="1" applyProtection="1">
      <alignment vertical="center"/>
    </xf>
    <xf numFmtId="185" fontId="56" fillId="0" borderId="58" xfId="0" applyNumberFormat="1" applyFont="1" applyFill="1" applyBorder="1" applyProtection="1">
      <alignment vertical="center"/>
    </xf>
    <xf numFmtId="183" fontId="56" fillId="0" borderId="0" xfId="0" applyNumberFormat="1" applyFont="1" applyFill="1" applyProtection="1">
      <alignment vertical="center"/>
    </xf>
    <xf numFmtId="0" fontId="56" fillId="0" borderId="157" xfId="0" applyFont="1" applyFill="1" applyBorder="1" applyAlignment="1" applyProtection="1">
      <alignment horizontal="center" vertical="center"/>
    </xf>
    <xf numFmtId="0" fontId="56" fillId="0" borderId="158" xfId="0" applyFont="1" applyFill="1" applyBorder="1" applyAlignment="1" applyProtection="1">
      <alignment horizontal="center" vertical="center"/>
    </xf>
    <xf numFmtId="0" fontId="56" fillId="0" borderId="159" xfId="0" applyFont="1" applyFill="1" applyBorder="1" applyAlignment="1" applyProtection="1">
      <alignment horizontal="center" vertical="center"/>
    </xf>
    <xf numFmtId="0" fontId="56" fillId="0" borderId="160" xfId="0" applyFont="1" applyFill="1" applyBorder="1" applyProtection="1">
      <alignment vertical="center"/>
    </xf>
    <xf numFmtId="0" fontId="56" fillId="0" borderId="161" xfId="0" applyFont="1" applyFill="1" applyBorder="1" applyProtection="1">
      <alignment vertical="center"/>
    </xf>
    <xf numFmtId="184" fontId="56" fillId="0" borderId="132" xfId="0" applyNumberFormat="1" applyFont="1" applyFill="1" applyBorder="1" applyProtection="1">
      <alignment vertical="center"/>
    </xf>
    <xf numFmtId="184" fontId="56" fillId="0" borderId="90" xfId="0" applyNumberFormat="1" applyFont="1" applyFill="1" applyBorder="1" applyProtection="1">
      <alignment vertical="center"/>
    </xf>
    <xf numFmtId="184" fontId="56" fillId="51" borderId="132" xfId="0" applyNumberFormat="1" applyFont="1" applyFill="1" applyBorder="1" applyProtection="1">
      <alignment vertical="center"/>
    </xf>
    <xf numFmtId="184" fontId="56" fillId="51" borderId="80" xfId="0" applyNumberFormat="1" applyFont="1" applyFill="1" applyBorder="1" applyProtection="1">
      <alignment vertical="center"/>
    </xf>
    <xf numFmtId="0" fontId="56" fillId="0" borderId="164" xfId="0" applyFont="1" applyFill="1" applyBorder="1" applyAlignment="1" applyProtection="1">
      <alignment horizontal="center" vertical="center"/>
    </xf>
    <xf numFmtId="184" fontId="56" fillId="51" borderId="162" xfId="0" applyNumberFormat="1" applyFont="1" applyFill="1" applyBorder="1" applyProtection="1">
      <alignment vertical="center"/>
    </xf>
    <xf numFmtId="184" fontId="56" fillId="51" borderId="122" xfId="0" applyNumberFormat="1" applyFont="1" applyFill="1" applyBorder="1" applyProtection="1">
      <alignment vertical="center"/>
    </xf>
    <xf numFmtId="184" fontId="56" fillId="51" borderId="132" xfId="0" applyNumberFormat="1" applyFont="1" applyFill="1" applyBorder="1" applyAlignment="1" applyProtection="1">
      <alignment horizontal="right" vertical="top"/>
    </xf>
    <xf numFmtId="184" fontId="56" fillId="51" borderId="80" xfId="0" applyNumberFormat="1" applyFont="1" applyFill="1" applyBorder="1" applyAlignment="1" applyProtection="1">
      <alignment horizontal="right" vertical="top"/>
    </xf>
    <xf numFmtId="0" fontId="64" fillId="48" borderId="58" xfId="0" applyFont="1" applyFill="1" applyBorder="1" applyAlignment="1" applyProtection="1">
      <alignment horizontal="center" vertical="center" wrapText="1" shrinkToFit="1"/>
    </xf>
    <xf numFmtId="184" fontId="66" fillId="0" borderId="70" xfId="0" applyNumberFormat="1" applyFont="1" applyFill="1" applyBorder="1" applyAlignment="1" applyProtection="1">
      <alignment vertical="center" shrinkToFit="1"/>
    </xf>
    <xf numFmtId="0" fontId="66" fillId="0" borderId="0" xfId="0" applyFont="1" applyAlignment="1">
      <alignment vertical="top"/>
    </xf>
    <xf numFmtId="0" fontId="63" fillId="0" borderId="0" xfId="0" applyFont="1" applyFill="1" applyAlignment="1" applyProtection="1">
      <alignment vertical="top"/>
    </xf>
    <xf numFmtId="0" fontId="56" fillId="48" borderId="2" xfId="0" applyFont="1" applyFill="1" applyBorder="1" applyAlignment="1" applyProtection="1">
      <alignment horizontal="center" vertical="center"/>
    </xf>
    <xf numFmtId="0" fontId="57" fillId="48" borderId="61" xfId="0" applyFont="1" applyFill="1" applyBorder="1" applyAlignment="1" applyProtection="1">
      <alignment horizontal="center" vertical="center"/>
    </xf>
    <xf numFmtId="0" fontId="57" fillId="48" borderId="2" xfId="0" applyFont="1" applyFill="1" applyBorder="1" applyAlignment="1" applyProtection="1">
      <alignment horizontal="center" vertical="center" wrapText="1"/>
    </xf>
    <xf numFmtId="0" fontId="57" fillId="48" borderId="2" xfId="0" applyFont="1" applyFill="1" applyBorder="1" applyAlignment="1" applyProtection="1">
      <alignment horizontal="center" vertical="center"/>
    </xf>
    <xf numFmtId="0" fontId="57" fillId="48" borderId="2" xfId="0" applyFont="1" applyFill="1" applyBorder="1" applyAlignment="1" applyProtection="1">
      <alignment horizontal="center" vertical="center" shrinkToFit="1"/>
    </xf>
    <xf numFmtId="0" fontId="61" fillId="0" borderId="0" xfId="0" applyFont="1" applyAlignment="1" applyProtection="1">
      <alignment vertical="center"/>
    </xf>
    <xf numFmtId="0" fontId="61" fillId="0" borderId="0" xfId="0" applyFont="1" applyFill="1" applyAlignment="1" applyProtection="1">
      <alignment vertical="center"/>
    </xf>
    <xf numFmtId="0" fontId="61" fillId="0" borderId="0" xfId="0" applyFont="1" applyFill="1" applyAlignment="1" applyProtection="1">
      <alignment horizontal="left" vertical="center"/>
    </xf>
    <xf numFmtId="0" fontId="61" fillId="0" borderId="0" xfId="0" applyFont="1" applyFill="1" applyAlignment="1" applyProtection="1">
      <alignment horizontal="center" vertical="center"/>
    </xf>
    <xf numFmtId="0" fontId="61" fillId="0" borderId="0" xfId="0" applyFont="1" applyAlignment="1" applyProtection="1">
      <alignment horizontal="center" vertical="center"/>
    </xf>
    <xf numFmtId="0" fontId="61" fillId="0" borderId="0" xfId="0" applyFont="1" applyAlignment="1" applyProtection="1">
      <alignment vertical="top" wrapText="1"/>
    </xf>
    <xf numFmtId="0" fontId="61" fillId="0" borderId="0" xfId="0" applyFont="1" applyFill="1" applyAlignment="1" applyProtection="1">
      <alignment vertical="top" wrapText="1"/>
    </xf>
    <xf numFmtId="0" fontId="61" fillId="0" borderId="0" xfId="0" applyFont="1" applyAlignment="1" applyProtection="1">
      <alignment horizontal="right" vertical="center"/>
    </xf>
    <xf numFmtId="0" fontId="61" fillId="0" borderId="0" xfId="0" applyFont="1" applyAlignment="1" applyProtection="1">
      <alignment horizontal="left" vertical="center"/>
    </xf>
    <xf numFmtId="38" fontId="61" fillId="0" borderId="0" xfId="345" applyFont="1" applyFill="1" applyAlignment="1" applyProtection="1">
      <alignment horizontal="right" vertical="center"/>
    </xf>
    <xf numFmtId="0" fontId="61" fillId="0" borderId="6" xfId="0" applyFont="1" applyBorder="1" applyAlignment="1" applyProtection="1">
      <alignment horizontal="right" vertical="center"/>
    </xf>
    <xf numFmtId="0" fontId="61" fillId="0" borderId="6" xfId="0" applyFont="1" applyBorder="1" applyAlignment="1" applyProtection="1">
      <alignment horizontal="left" vertical="center"/>
    </xf>
    <xf numFmtId="0" fontId="61" fillId="0" borderId="0" xfId="0" applyFont="1" applyAlignment="1" applyProtection="1">
      <alignment horizontal="center" vertical="center"/>
    </xf>
    <xf numFmtId="38" fontId="61" fillId="0" borderId="6" xfId="345" applyFont="1" applyFill="1" applyBorder="1" applyAlignment="1" applyProtection="1">
      <alignment horizontal="right" vertical="center"/>
    </xf>
    <xf numFmtId="0" fontId="61" fillId="0" borderId="50" xfId="0" applyFont="1" applyBorder="1" applyAlignment="1" applyProtection="1">
      <alignment horizontal="left" vertical="center" wrapText="1"/>
    </xf>
    <xf numFmtId="0" fontId="61" fillId="0" borderId="51" xfId="0" applyFont="1" applyBorder="1" applyAlignment="1" applyProtection="1">
      <alignment horizontal="left" vertical="center" wrapText="1"/>
    </xf>
    <xf numFmtId="0" fontId="61" fillId="0" borderId="53" xfId="0" applyFont="1" applyBorder="1" applyAlignment="1" applyProtection="1">
      <alignment horizontal="left" vertical="center" wrapText="1"/>
    </xf>
    <xf numFmtId="0" fontId="61" fillId="0" borderId="3" xfId="0" applyFont="1" applyBorder="1" applyAlignment="1" applyProtection="1">
      <alignment horizontal="left" vertical="center" wrapText="1"/>
    </xf>
    <xf numFmtId="0" fontId="61" fillId="0" borderId="0" xfId="0" applyFont="1" applyBorder="1" applyAlignment="1" applyProtection="1">
      <alignment horizontal="left" vertical="center" wrapText="1"/>
    </xf>
    <xf numFmtId="0" fontId="61" fillId="0" borderId="4" xfId="0" applyFont="1" applyBorder="1" applyAlignment="1" applyProtection="1">
      <alignment horizontal="left" vertical="center" wrapText="1"/>
    </xf>
    <xf numFmtId="0" fontId="61" fillId="0" borderId="5"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61" fillId="0" borderId="7" xfId="0" applyFont="1" applyBorder="1" applyAlignment="1" applyProtection="1">
      <alignment horizontal="left" vertical="center" wrapText="1"/>
    </xf>
    <xf numFmtId="0" fontId="61" fillId="0" borderId="0" xfId="0" applyFont="1" applyAlignment="1" applyProtection="1">
      <alignment horizontal="left" vertical="center"/>
    </xf>
    <xf numFmtId="0" fontId="61" fillId="50" borderId="0" xfId="0" applyFont="1" applyFill="1" applyAlignment="1" applyProtection="1">
      <alignment horizontal="right" vertical="center"/>
      <protection locked="0"/>
    </xf>
    <xf numFmtId="0" fontId="61" fillId="0" borderId="0" xfId="0" applyFont="1" applyAlignment="1" applyProtection="1">
      <alignment horizontal="left" vertical="center" wrapText="1"/>
    </xf>
    <xf numFmtId="0" fontId="61" fillId="50" borderId="0" xfId="0" applyFont="1" applyFill="1" applyAlignment="1" applyProtection="1">
      <alignment horizontal="left" vertical="center" wrapText="1"/>
      <protection locked="0"/>
    </xf>
    <xf numFmtId="0" fontId="61" fillId="50" borderId="0" xfId="0" applyFont="1" applyFill="1" applyAlignment="1" applyProtection="1">
      <alignment horizontal="left" vertical="center"/>
      <protection locked="0"/>
    </xf>
    <xf numFmtId="186" fontId="56" fillId="0" borderId="59" xfId="0" applyNumberFormat="1" applyFont="1" applyFill="1" applyBorder="1" applyAlignment="1" applyProtection="1">
      <alignment horizontal="center" vertical="center"/>
    </xf>
    <xf numFmtId="186" fontId="56" fillId="0" borderId="134" xfId="0" applyNumberFormat="1" applyFont="1" applyFill="1" applyBorder="1" applyAlignment="1" applyProtection="1">
      <alignment horizontal="center" vertical="center"/>
    </xf>
    <xf numFmtId="0" fontId="59" fillId="0" borderId="55" xfId="0" applyFont="1" applyFill="1" applyBorder="1" applyAlignment="1" applyProtection="1">
      <alignment horizontal="center" vertical="center" wrapText="1" shrinkToFit="1"/>
    </xf>
    <xf numFmtId="0" fontId="59" fillId="0" borderId="102" xfId="0" applyFont="1" applyFill="1" applyBorder="1" applyAlignment="1" applyProtection="1">
      <alignment horizontal="center" vertical="center" shrinkToFit="1"/>
    </xf>
    <xf numFmtId="0" fontId="59" fillId="0" borderId="57" xfId="0" applyFont="1" applyFill="1" applyBorder="1" applyAlignment="1" applyProtection="1">
      <alignment horizontal="center" vertical="center" shrinkToFit="1"/>
    </xf>
    <xf numFmtId="0" fontId="59" fillId="0" borderId="2" xfId="0" applyFont="1" applyFill="1" applyBorder="1" applyAlignment="1" applyProtection="1">
      <alignment horizontal="center" vertical="center" shrinkToFit="1"/>
    </xf>
    <xf numFmtId="0" fontId="59" fillId="0" borderId="102" xfId="0" applyFont="1" applyFill="1" applyBorder="1" applyAlignment="1" applyProtection="1">
      <alignment horizontal="center" vertical="center" wrapText="1" shrinkToFit="1"/>
    </xf>
    <xf numFmtId="0" fontId="56" fillId="0" borderId="56" xfId="0" applyFont="1" applyFill="1" applyBorder="1" applyAlignment="1" applyProtection="1">
      <alignment horizontal="center" vertical="center" wrapText="1" shrinkToFit="1"/>
    </xf>
    <xf numFmtId="0" fontId="56" fillId="0" borderId="58" xfId="0" applyFont="1" applyFill="1" applyBorder="1" applyAlignment="1" applyProtection="1">
      <alignment horizontal="center" vertical="center" shrinkToFit="1"/>
    </xf>
    <xf numFmtId="0" fontId="56" fillId="0" borderId="165" xfId="0" applyFont="1" applyFill="1" applyBorder="1" applyAlignment="1" applyProtection="1">
      <alignment horizontal="center" vertical="center" shrinkToFit="1"/>
    </xf>
    <xf numFmtId="0" fontId="56" fillId="0" borderId="83" xfId="0" applyFont="1" applyFill="1" applyBorder="1" applyAlignment="1" applyProtection="1">
      <alignment horizontal="center" vertical="center" shrinkToFit="1"/>
    </xf>
    <xf numFmtId="0" fontId="57" fillId="48" borderId="105" xfId="0" applyFont="1" applyFill="1" applyBorder="1" applyAlignment="1" applyProtection="1">
      <alignment horizontal="center" vertical="center" wrapText="1"/>
    </xf>
    <xf numFmtId="0" fontId="57" fillId="48" borderId="124" xfId="0" applyFont="1" applyFill="1" applyBorder="1" applyAlignment="1" applyProtection="1">
      <alignment horizontal="center" vertical="center" wrapText="1"/>
    </xf>
    <xf numFmtId="0" fontId="59" fillId="48" borderId="50" xfId="0" applyFont="1" applyFill="1" applyBorder="1" applyAlignment="1" applyProtection="1">
      <alignment horizontal="center" vertical="center" wrapText="1"/>
    </xf>
    <xf numFmtId="0" fontId="59" fillId="48" borderId="5" xfId="0" applyFont="1" applyFill="1" applyBorder="1" applyAlignment="1" applyProtection="1">
      <alignment horizontal="center" vertical="center" wrapText="1"/>
    </xf>
    <xf numFmtId="0" fontId="57" fillId="48" borderId="2" xfId="0" applyFont="1" applyFill="1" applyBorder="1" applyAlignment="1" applyProtection="1">
      <alignment horizontal="center" vertical="center" wrapText="1"/>
    </xf>
    <xf numFmtId="0" fontId="57" fillId="48" borderId="61" xfId="0" applyFont="1" applyFill="1" applyBorder="1" applyAlignment="1" applyProtection="1">
      <alignment horizontal="center" vertical="center"/>
    </xf>
    <xf numFmtId="0" fontId="57" fillId="48" borderId="62" xfId="0" applyFont="1" applyFill="1" applyBorder="1" applyAlignment="1" applyProtection="1">
      <alignment horizontal="center" vertical="center"/>
    </xf>
    <xf numFmtId="0" fontId="57" fillId="48" borderId="48" xfId="0" applyFont="1" applyFill="1" applyBorder="1" applyAlignment="1" applyProtection="1">
      <alignment horizontal="center" vertical="center"/>
    </xf>
    <xf numFmtId="0" fontId="57" fillId="48" borderId="120" xfId="0" applyFont="1" applyFill="1" applyBorder="1" applyAlignment="1" applyProtection="1">
      <alignment horizontal="center" vertical="center"/>
    </xf>
    <xf numFmtId="0" fontId="57" fillId="48" borderId="126" xfId="0" applyFont="1" applyFill="1" applyBorder="1" applyAlignment="1" applyProtection="1">
      <alignment horizontal="center" vertical="center"/>
    </xf>
    <xf numFmtId="0" fontId="57" fillId="48" borderId="127" xfId="0" applyFont="1" applyFill="1" applyBorder="1" applyAlignment="1" applyProtection="1">
      <alignment horizontal="center" vertical="center"/>
    </xf>
    <xf numFmtId="0" fontId="57" fillId="48" borderId="128" xfId="0" applyFont="1" applyFill="1" applyBorder="1" applyAlignment="1" applyProtection="1">
      <alignment horizontal="center" vertical="center"/>
    </xf>
    <xf numFmtId="0" fontId="57" fillId="48" borderId="129" xfId="0" applyFont="1" applyFill="1" applyBorder="1" applyAlignment="1" applyProtection="1">
      <alignment horizontal="center" vertical="center"/>
    </xf>
    <xf numFmtId="0" fontId="57" fillId="48" borderId="108" xfId="0" applyFont="1" applyFill="1" applyBorder="1" applyAlignment="1" applyProtection="1">
      <alignment horizontal="center" vertical="center"/>
    </xf>
    <xf numFmtId="0" fontId="56" fillId="48" borderId="2" xfId="0" applyFont="1" applyFill="1" applyBorder="1" applyAlignment="1" applyProtection="1">
      <alignment horizontal="center" vertical="center"/>
    </xf>
    <xf numFmtId="0" fontId="57" fillId="48" borderId="125" xfId="0" applyFont="1" applyFill="1" applyBorder="1" applyAlignment="1" applyProtection="1">
      <alignment horizontal="center" vertical="center"/>
    </xf>
    <xf numFmtId="0" fontId="56" fillId="48" borderId="107" xfId="0" applyFont="1" applyFill="1" applyBorder="1" applyAlignment="1" applyProtection="1">
      <alignment horizontal="center" vertical="center" shrinkToFit="1"/>
    </xf>
    <xf numFmtId="0" fontId="56" fillId="48" borderId="108" xfId="0" applyFont="1" applyFill="1" applyBorder="1" applyAlignment="1" applyProtection="1">
      <alignment horizontal="center" vertical="center" shrinkToFit="1"/>
    </xf>
    <xf numFmtId="0" fontId="57" fillId="0" borderId="0" xfId="0" applyFont="1" applyFill="1" applyBorder="1" applyAlignment="1" applyProtection="1">
      <alignment horizontal="left" vertical="center" shrinkToFit="1"/>
    </xf>
    <xf numFmtId="0" fontId="57" fillId="48" borderId="2" xfId="0" applyFont="1" applyFill="1" applyBorder="1" applyAlignment="1" applyProtection="1">
      <alignment horizontal="center" vertical="center" shrinkToFit="1"/>
    </xf>
    <xf numFmtId="0" fontId="57" fillId="48" borderId="50" xfId="0" applyFont="1" applyFill="1" applyBorder="1" applyAlignment="1" applyProtection="1">
      <alignment horizontal="center" vertical="center"/>
    </xf>
    <xf numFmtId="0" fontId="57" fillId="48" borderId="5" xfId="0" applyFont="1" applyFill="1" applyBorder="1" applyAlignment="1" applyProtection="1">
      <alignment horizontal="center" vertical="center"/>
    </xf>
    <xf numFmtId="0" fontId="57" fillId="48" borderId="55" xfId="0" applyFont="1" applyFill="1" applyBorder="1" applyAlignment="1" applyProtection="1">
      <alignment horizontal="center" vertical="center"/>
    </xf>
    <xf numFmtId="0" fontId="57" fillId="48" borderId="57" xfId="0" applyFont="1" applyFill="1" applyBorder="1" applyAlignment="1" applyProtection="1">
      <alignment horizontal="center" vertical="center"/>
    </xf>
    <xf numFmtId="0" fontId="57" fillId="48" borderId="56" xfId="0" applyFont="1" applyFill="1" applyBorder="1" applyAlignment="1" applyProtection="1">
      <alignment horizontal="center" vertical="center"/>
    </xf>
    <xf numFmtId="0" fontId="57" fillId="48" borderId="58" xfId="0" applyFont="1" applyFill="1" applyBorder="1" applyAlignment="1" applyProtection="1">
      <alignment horizontal="center" vertical="center"/>
    </xf>
    <xf numFmtId="0" fontId="57" fillId="48" borderId="1" xfId="0" applyFont="1" applyFill="1" applyBorder="1" applyAlignment="1" applyProtection="1">
      <alignment horizontal="center" vertical="center"/>
    </xf>
    <xf numFmtId="0" fontId="57" fillId="48" borderId="47" xfId="0" applyFont="1" applyFill="1" applyBorder="1" applyAlignment="1" applyProtection="1">
      <alignment horizontal="center" vertical="center" wrapText="1"/>
    </xf>
    <xf numFmtId="0" fontId="57" fillId="48" borderId="50" xfId="0" applyFont="1" applyFill="1" applyBorder="1" applyAlignment="1" applyProtection="1">
      <alignment horizontal="center" vertical="center" wrapText="1"/>
    </xf>
    <xf numFmtId="0" fontId="57" fillId="48" borderId="5" xfId="0" applyFont="1" applyFill="1" applyBorder="1" applyAlignment="1" applyProtection="1">
      <alignment horizontal="center" vertical="center" wrapText="1"/>
    </xf>
    <xf numFmtId="0" fontId="57" fillId="0" borderId="0" xfId="0" applyFont="1" applyFill="1" applyBorder="1" applyAlignment="1" applyProtection="1">
      <alignment vertical="center" wrapText="1"/>
    </xf>
    <xf numFmtId="0" fontId="57" fillId="48" borderId="48" xfId="0" applyFont="1" applyFill="1" applyBorder="1" applyAlignment="1" applyProtection="1">
      <alignment horizontal="center" vertical="center" wrapText="1"/>
    </xf>
    <xf numFmtId="0" fontId="57" fillId="0" borderId="92" xfId="0" applyFont="1" applyFill="1" applyBorder="1" applyAlignment="1" applyProtection="1">
      <alignment horizontal="center" vertical="center" wrapText="1"/>
    </xf>
    <xf numFmtId="0" fontId="57" fillId="0" borderId="101" xfId="0" applyFont="1" applyFill="1" applyBorder="1" applyAlignment="1" applyProtection="1">
      <alignment horizontal="center" vertical="center"/>
    </xf>
    <xf numFmtId="0" fontId="57" fillId="0" borderId="94" xfId="0" applyFont="1" applyFill="1" applyBorder="1" applyAlignment="1" applyProtection="1">
      <alignment horizontal="center" vertical="center"/>
    </xf>
    <xf numFmtId="0" fontId="57" fillId="0" borderId="4" xfId="0" applyFont="1" applyFill="1" applyBorder="1" applyAlignment="1" applyProtection="1">
      <alignment horizontal="center" vertical="center"/>
    </xf>
    <xf numFmtId="0" fontId="57" fillId="0" borderId="103" xfId="0" applyFont="1" applyFill="1" applyBorder="1" applyAlignment="1" applyProtection="1">
      <alignment horizontal="center" vertical="center"/>
    </xf>
    <xf numFmtId="0" fontId="57" fillId="0" borderId="7" xfId="0" applyFont="1" applyFill="1" applyBorder="1" applyAlignment="1" applyProtection="1">
      <alignment horizontal="center" vertical="center"/>
    </xf>
    <xf numFmtId="0" fontId="56" fillId="51" borderId="97" xfId="0" applyFont="1" applyFill="1" applyBorder="1" applyAlignment="1" applyProtection="1">
      <alignment horizontal="center" vertical="center"/>
    </xf>
    <xf numFmtId="0" fontId="56" fillId="51" borderId="119" xfId="0" applyFont="1" applyFill="1" applyBorder="1" applyAlignment="1" applyProtection="1">
      <alignment horizontal="center" vertical="center"/>
    </xf>
    <xf numFmtId="0" fontId="57" fillId="0" borderId="102"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92" xfId="0" applyFont="1" applyFill="1" applyBorder="1" applyAlignment="1" applyProtection="1">
      <alignment horizontal="center" vertical="center" wrapText="1" shrinkToFit="1"/>
    </xf>
    <xf numFmtId="0" fontId="57" fillId="0" borderId="112" xfId="0" applyFont="1" applyFill="1" applyBorder="1" applyAlignment="1" applyProtection="1">
      <alignment horizontal="center" vertical="center" shrinkToFit="1"/>
    </xf>
    <xf numFmtId="0" fontId="57" fillId="0" borderId="103" xfId="0" applyFont="1" applyFill="1" applyBorder="1" applyAlignment="1" applyProtection="1">
      <alignment horizontal="center" vertical="center" shrinkToFit="1"/>
    </xf>
    <xf numFmtId="0" fontId="57" fillId="0" borderId="130" xfId="0" applyFont="1" applyFill="1" applyBorder="1" applyAlignment="1" applyProtection="1">
      <alignment horizontal="center" vertical="center" shrinkToFit="1"/>
    </xf>
    <xf numFmtId="0" fontId="56" fillId="0" borderId="156" xfId="0" applyFont="1" applyFill="1" applyBorder="1" applyAlignment="1" applyProtection="1">
      <alignment horizontal="center" vertical="center"/>
    </xf>
    <xf numFmtId="0" fontId="56" fillId="0" borderId="163" xfId="0" applyFont="1" applyFill="1" applyBorder="1" applyAlignment="1" applyProtection="1">
      <alignment horizontal="center" vertical="center"/>
    </xf>
    <xf numFmtId="0" fontId="57" fillId="0" borderId="0" xfId="0" applyFont="1" applyFill="1" applyBorder="1" applyAlignment="1" applyProtection="1">
      <alignment horizontal="left" vertical="center" wrapText="1" shrinkToFit="1"/>
    </xf>
    <xf numFmtId="0" fontId="56" fillId="0" borderId="111" xfId="0" applyFont="1" applyFill="1" applyBorder="1" applyAlignment="1" applyProtection="1">
      <alignment horizontal="center" vertical="center"/>
    </xf>
    <xf numFmtId="0" fontId="59" fillId="0" borderId="58" xfId="0" applyFont="1" applyFill="1" applyBorder="1" applyAlignment="1" applyProtection="1">
      <alignment horizontal="center" vertical="center" wrapText="1"/>
    </xf>
    <xf numFmtId="0" fontId="57" fillId="0" borderId="107" xfId="0" applyFont="1" applyFill="1" applyBorder="1" applyAlignment="1" applyProtection="1">
      <alignment horizontal="center" vertical="center"/>
    </xf>
    <xf numFmtId="0" fontId="57" fillId="0" borderId="108" xfId="0" applyFont="1" applyFill="1" applyBorder="1" applyAlignment="1" applyProtection="1">
      <alignment horizontal="center" vertical="center"/>
    </xf>
    <xf numFmtId="0" fontId="57" fillId="0" borderId="56" xfId="0" applyFont="1" applyFill="1" applyBorder="1" applyAlignment="1" applyProtection="1">
      <alignment horizontal="center" vertical="center"/>
    </xf>
    <xf numFmtId="0" fontId="57" fillId="0" borderId="58" xfId="0" applyFont="1" applyFill="1" applyBorder="1" applyAlignment="1" applyProtection="1">
      <alignment horizontal="center" vertical="center"/>
    </xf>
    <xf numFmtId="0" fontId="57" fillId="0" borderId="53" xfId="0" applyFont="1" applyFill="1" applyBorder="1" applyAlignment="1" applyProtection="1">
      <alignment horizontal="center" vertical="center"/>
    </xf>
    <xf numFmtId="0" fontId="57" fillId="0" borderId="47" xfId="0" applyFont="1" applyFill="1" applyBorder="1" applyAlignment="1" applyProtection="1">
      <alignment horizontal="center" vertical="center"/>
    </xf>
    <xf numFmtId="0" fontId="59" fillId="0" borderId="92" xfId="0" applyFont="1" applyBorder="1" applyAlignment="1" applyProtection="1">
      <alignment horizontal="center" vertical="center" wrapText="1"/>
    </xf>
    <xf numFmtId="0" fontId="59" fillId="0" borderId="101" xfId="0" applyFont="1" applyBorder="1" applyAlignment="1" applyProtection="1">
      <alignment horizontal="center" vertical="center" wrapText="1"/>
    </xf>
    <xf numFmtId="0" fontId="59" fillId="0" borderId="94" xfId="0" applyFont="1" applyBorder="1" applyAlignment="1" applyProtection="1">
      <alignment horizontal="center" vertical="center" wrapText="1"/>
    </xf>
    <xf numFmtId="0" fontId="59" fillId="0" borderId="4" xfId="0" applyFont="1" applyBorder="1" applyAlignment="1" applyProtection="1">
      <alignment horizontal="center" vertical="center" wrapText="1"/>
    </xf>
    <xf numFmtId="0" fontId="59" fillId="0" borderId="135" xfId="0" applyFont="1" applyBorder="1" applyAlignment="1" applyProtection="1">
      <alignment horizontal="center" vertical="center" wrapText="1"/>
    </xf>
    <xf numFmtId="0" fontId="59" fillId="0" borderId="136" xfId="0" applyFont="1" applyBorder="1" applyAlignment="1" applyProtection="1">
      <alignment horizontal="center" vertical="center" wrapText="1"/>
    </xf>
    <xf numFmtId="0" fontId="57" fillId="0" borderId="50" xfId="0" applyFont="1" applyFill="1" applyBorder="1" applyAlignment="1" applyProtection="1">
      <alignment horizontal="center" vertical="center" wrapText="1"/>
    </xf>
    <xf numFmtId="0" fontId="57" fillId="0" borderId="53" xfId="0" applyFont="1" applyFill="1" applyBorder="1" applyAlignment="1" applyProtection="1">
      <alignment horizontal="center" vertical="center" wrapText="1"/>
    </xf>
    <xf numFmtId="0" fontId="57" fillId="0" borderId="3" xfId="0" applyFont="1" applyFill="1" applyBorder="1" applyAlignment="1" applyProtection="1">
      <alignment horizontal="center" vertical="center" wrapText="1"/>
    </xf>
    <xf numFmtId="0" fontId="57" fillId="0" borderId="4" xfId="0" applyFont="1" applyFill="1" applyBorder="1" applyAlignment="1" applyProtection="1">
      <alignment horizontal="center" vertical="center" wrapText="1"/>
    </xf>
    <xf numFmtId="0" fontId="57" fillId="0" borderId="5" xfId="0" applyFont="1" applyFill="1" applyBorder="1" applyAlignment="1" applyProtection="1">
      <alignment horizontal="center" vertical="center" wrapText="1"/>
    </xf>
    <xf numFmtId="0" fontId="57" fillId="0" borderId="7" xfId="0" applyFont="1" applyFill="1" applyBorder="1" applyAlignment="1" applyProtection="1">
      <alignment horizontal="center" vertical="center" wrapText="1"/>
    </xf>
    <xf numFmtId="0" fontId="56" fillId="0" borderId="135" xfId="0" applyFont="1" applyFill="1" applyBorder="1" applyAlignment="1" applyProtection="1">
      <alignment horizontal="center" vertical="center" shrinkToFit="1"/>
    </xf>
    <xf numFmtId="0" fontId="56" fillId="0" borderId="136" xfId="0" applyFont="1" applyFill="1" applyBorder="1" applyAlignment="1" applyProtection="1">
      <alignment horizontal="center" vertical="center" shrinkToFit="1"/>
    </xf>
    <xf numFmtId="0" fontId="56" fillId="0" borderId="55" xfId="0" applyFont="1" applyBorder="1" applyAlignment="1" applyProtection="1">
      <alignment horizontal="center" vertical="center" shrinkToFit="1"/>
    </xf>
    <xf numFmtId="0" fontId="56" fillId="0" borderId="102" xfId="0" applyFont="1" applyBorder="1" applyAlignment="1" applyProtection="1">
      <alignment horizontal="center" vertical="center" shrinkToFit="1"/>
    </xf>
    <xf numFmtId="184" fontId="56" fillId="51" borderId="52" xfId="0" applyNumberFormat="1" applyFont="1" applyFill="1" applyBorder="1" applyAlignment="1" applyProtection="1">
      <alignment horizontal="center" vertical="center"/>
    </xf>
    <xf numFmtId="0" fontId="56" fillId="51" borderId="114" xfId="0" applyFont="1" applyFill="1" applyBorder="1" applyAlignment="1" applyProtection="1">
      <alignment horizontal="center" vertical="center"/>
    </xf>
    <xf numFmtId="0" fontId="59" fillId="0" borderId="68" xfId="0" applyFont="1" applyFill="1" applyBorder="1" applyAlignment="1" applyProtection="1">
      <alignment horizontal="center" vertical="center" wrapText="1"/>
    </xf>
    <xf numFmtId="0" fontId="59" fillId="0" borderId="71" xfId="0" applyFont="1" applyFill="1" applyBorder="1" applyAlignment="1" applyProtection="1">
      <alignment horizontal="center" vertical="center" wrapText="1"/>
    </xf>
    <xf numFmtId="0" fontId="59" fillId="0" borderId="99" xfId="0" applyFont="1" applyFill="1" applyBorder="1" applyAlignment="1" applyProtection="1">
      <alignment horizontal="center" vertical="center" wrapText="1"/>
    </xf>
    <xf numFmtId="0" fontId="59" fillId="0" borderId="100" xfId="0" applyFont="1" applyFill="1" applyBorder="1" applyAlignment="1" applyProtection="1">
      <alignment horizontal="center" vertical="center" wrapText="1"/>
    </xf>
    <xf numFmtId="0" fontId="59" fillId="0" borderId="109" xfId="0" applyFont="1" applyFill="1" applyBorder="1" applyAlignment="1" applyProtection="1">
      <alignment horizontal="center" vertical="center" wrapText="1"/>
    </xf>
    <xf numFmtId="0" fontId="56" fillId="51" borderId="106" xfId="0" applyFont="1" applyFill="1" applyBorder="1" applyAlignment="1" applyProtection="1">
      <alignment horizontal="center" vertical="center"/>
    </xf>
    <xf numFmtId="0" fontId="59" fillId="0" borderId="151" xfId="0" applyFont="1" applyFill="1" applyBorder="1" applyAlignment="1" applyProtection="1">
      <alignment horizontal="center" vertical="center" wrapText="1" shrinkToFit="1"/>
    </xf>
    <xf numFmtId="0" fontId="59" fillId="0" borderId="153" xfId="0" applyFont="1" applyFill="1" applyBorder="1" applyAlignment="1" applyProtection="1">
      <alignment horizontal="center" vertical="center" wrapText="1" shrinkToFit="1"/>
    </xf>
    <xf numFmtId="0" fontId="59" fillId="0" borderId="47" xfId="0" applyFont="1" applyFill="1" applyBorder="1" applyAlignment="1" applyProtection="1">
      <alignment horizontal="center" vertical="center" wrapText="1" shrinkToFit="1"/>
    </xf>
    <xf numFmtId="0" fontId="59" fillId="0" borderId="154" xfId="0" applyFont="1" applyFill="1" applyBorder="1" applyAlignment="1" applyProtection="1">
      <alignment horizontal="center" vertical="center" wrapText="1" shrinkToFit="1"/>
    </xf>
    <xf numFmtId="0" fontId="56" fillId="0" borderId="99" xfId="0" applyFont="1" applyFill="1" applyBorder="1" applyAlignment="1" applyProtection="1">
      <alignment horizontal="center" vertical="center" shrinkToFit="1"/>
    </xf>
    <xf numFmtId="0" fontId="56" fillId="0" borderId="152" xfId="0" applyFont="1" applyFill="1" applyBorder="1" applyAlignment="1" applyProtection="1">
      <alignment horizontal="center" vertical="center" shrinkToFit="1"/>
    </xf>
    <xf numFmtId="0" fontId="59" fillId="0" borderId="47" xfId="0" applyFont="1" applyFill="1" applyBorder="1" applyAlignment="1" applyProtection="1">
      <alignment horizontal="center" vertical="center" shrinkToFit="1"/>
    </xf>
    <xf numFmtId="0" fontId="56" fillId="0" borderId="92" xfId="0" applyFont="1" applyFill="1" applyBorder="1" applyAlignment="1" applyProtection="1">
      <alignment horizontal="center" vertical="center" wrapText="1" shrinkToFit="1"/>
    </xf>
    <xf numFmtId="0" fontId="56" fillId="0" borderId="111" xfId="0" applyFont="1" applyFill="1" applyBorder="1" applyAlignment="1" applyProtection="1">
      <alignment horizontal="center" vertical="center" shrinkToFit="1"/>
    </xf>
    <xf numFmtId="0" fontId="56" fillId="0" borderId="94" xfId="0" applyFont="1" applyFill="1" applyBorder="1" applyAlignment="1" applyProtection="1">
      <alignment horizontal="center" vertical="center" shrinkToFit="1"/>
    </xf>
    <xf numFmtId="0" fontId="56" fillId="0" borderId="0" xfId="0" applyFont="1" applyFill="1" applyBorder="1" applyAlignment="1" applyProtection="1">
      <alignment horizontal="center" vertical="center" shrinkToFit="1"/>
    </xf>
    <xf numFmtId="0" fontId="65" fillId="48" borderId="2" xfId="0" applyFont="1" applyFill="1" applyBorder="1" applyAlignment="1" applyProtection="1">
      <alignment horizontal="left" vertical="center" wrapText="1"/>
    </xf>
    <xf numFmtId="0" fontId="57" fillId="0" borderId="0" xfId="0" applyFont="1" applyFill="1" applyBorder="1" applyAlignment="1" applyProtection="1">
      <alignment horizontal="left" vertical="top" wrapText="1"/>
    </xf>
    <xf numFmtId="0" fontId="57" fillId="0" borderId="0" xfId="0" applyFont="1" applyFill="1" applyBorder="1" applyAlignment="1" applyProtection="1">
      <alignment horizontal="left" vertical="top"/>
    </xf>
    <xf numFmtId="0" fontId="56" fillId="48" borderId="65" xfId="0" applyFont="1" applyFill="1" applyBorder="1" applyAlignment="1" applyProtection="1">
      <alignment horizontal="center" vertical="center"/>
    </xf>
    <xf numFmtId="0" fontId="56" fillId="48" borderId="66" xfId="0" applyFont="1" applyFill="1" applyBorder="1" applyAlignment="1" applyProtection="1">
      <alignment horizontal="center" vertical="center"/>
    </xf>
    <xf numFmtId="0" fontId="56" fillId="48" borderId="67" xfId="0" applyFont="1" applyFill="1" applyBorder="1" applyAlignment="1" applyProtection="1">
      <alignment horizontal="center" vertical="center"/>
    </xf>
    <xf numFmtId="0" fontId="57" fillId="48" borderId="2" xfId="0" applyFont="1" applyFill="1" applyBorder="1" applyAlignment="1" applyProtection="1">
      <alignment horizontal="center" vertical="center"/>
    </xf>
    <xf numFmtId="183" fontId="56" fillId="0" borderId="2" xfId="0" applyNumberFormat="1" applyFont="1" applyFill="1" applyBorder="1" applyAlignment="1" applyProtection="1">
      <alignment horizontal="center" vertical="center"/>
    </xf>
    <xf numFmtId="184" fontId="56" fillId="0" borderId="2" xfId="0" applyNumberFormat="1" applyFont="1" applyFill="1" applyBorder="1" applyAlignment="1" applyProtection="1">
      <alignment horizontal="center" vertical="center"/>
    </xf>
    <xf numFmtId="0" fontId="61" fillId="0" borderId="2" xfId="0" applyFont="1" applyFill="1" applyBorder="1" applyAlignment="1">
      <alignment vertical="center" shrinkToFit="1"/>
    </xf>
    <xf numFmtId="0" fontId="61" fillId="50" borderId="2" xfId="0" applyFont="1" applyFill="1" applyBorder="1" applyAlignment="1" applyProtection="1">
      <alignment vertical="center" shrinkToFit="1"/>
      <protection locked="0"/>
    </xf>
    <xf numFmtId="0" fontId="61" fillId="48" borderId="65" xfId="0" applyFont="1" applyFill="1" applyBorder="1" applyAlignment="1">
      <alignment horizontal="center" vertical="center" shrinkToFit="1"/>
    </xf>
    <xf numFmtId="0" fontId="61" fillId="48" borderId="2" xfId="0" applyFont="1" applyFill="1" applyBorder="1" applyAlignment="1">
      <alignment horizontal="center" vertical="center" shrinkToFit="1"/>
    </xf>
    <xf numFmtId="0" fontId="62" fillId="48" borderId="2" xfId="0" applyFont="1" applyFill="1" applyBorder="1" applyAlignment="1">
      <alignment horizontal="center" vertical="center" wrapText="1"/>
    </xf>
    <xf numFmtId="0" fontId="61" fillId="48" borderId="2" xfId="0" applyFont="1" applyFill="1" applyBorder="1" applyAlignment="1">
      <alignment horizontal="center" vertical="center" wrapText="1"/>
    </xf>
    <xf numFmtId="0" fontId="61" fillId="48" borderId="65" xfId="0" applyFont="1" applyFill="1" applyBorder="1" applyAlignment="1">
      <alignment horizontal="center" vertical="center" wrapText="1" shrinkToFit="1"/>
    </xf>
    <xf numFmtId="0" fontId="61" fillId="48" borderId="67" xfId="0" applyFont="1" applyFill="1" applyBorder="1" applyAlignment="1">
      <alignment horizontal="center" vertical="center" shrinkToFit="1"/>
    </xf>
    <xf numFmtId="0" fontId="61" fillId="48" borderId="65" xfId="0" applyFont="1" applyFill="1" applyBorder="1" applyAlignment="1">
      <alignment horizontal="center" vertical="center"/>
    </xf>
    <xf numFmtId="0" fontId="61" fillId="48" borderId="2" xfId="0" applyFont="1" applyFill="1" applyBorder="1" applyAlignment="1">
      <alignment horizontal="center" vertical="center"/>
    </xf>
    <xf numFmtId="0" fontId="61" fillId="0" borderId="0" xfId="0" applyFont="1" applyFill="1" applyAlignment="1" applyProtection="1">
      <alignment horizontal="center" vertical="center"/>
    </xf>
    <xf numFmtId="58" fontId="61" fillId="50" borderId="0" xfId="0" applyNumberFormat="1" applyFont="1" applyFill="1" applyAlignment="1" applyProtection="1">
      <alignment horizontal="right" vertical="center"/>
      <protection locked="0"/>
    </xf>
  </cellXfs>
  <cellStyles count="346">
    <cellStyle name=" 1" xfId="84"/>
    <cellStyle name="20% - アクセント 1 2" xfId="3"/>
    <cellStyle name="20% - アクセント 1 2 2" xfId="325"/>
    <cellStyle name="20% - アクセント 1 3" xfId="85"/>
    <cellStyle name="20% - アクセント 2 2" xfId="4"/>
    <cellStyle name="20% - アクセント 2 2 2" xfId="326"/>
    <cellStyle name="20% - アクセント 2 3" xfId="86"/>
    <cellStyle name="20% - アクセント 3 2" xfId="5"/>
    <cellStyle name="20% - アクセント 3 2 2" xfId="327"/>
    <cellStyle name="20% - アクセント 3 3" xfId="87"/>
    <cellStyle name="20% - アクセント 4 2" xfId="6"/>
    <cellStyle name="20% - アクセント 4 2 2" xfId="328"/>
    <cellStyle name="20% - アクセント 4 3" xfId="88"/>
    <cellStyle name="20% - アクセント 5 2" xfId="7"/>
    <cellStyle name="20% - アクセント 5 3" xfId="89"/>
    <cellStyle name="20% - アクセント 6 2" xfId="8"/>
    <cellStyle name="20% - アクセント 6 2 2" xfId="329"/>
    <cellStyle name="20% - アクセント 6 3" xfId="90"/>
    <cellStyle name="40% - アクセント 1 2" xfId="9"/>
    <cellStyle name="40% - アクセント 1 2 2" xfId="330"/>
    <cellStyle name="40% - アクセント 1 3" xfId="91"/>
    <cellStyle name="40% - アクセント 2 2" xfId="10"/>
    <cellStyle name="40% - アクセント 2 3" xfId="92"/>
    <cellStyle name="40% - アクセント 3 2" xfId="11"/>
    <cellStyle name="40% - アクセント 3 2 2" xfId="331"/>
    <cellStyle name="40% - アクセント 3 3" xfId="93"/>
    <cellStyle name="40% - アクセント 4 2" xfId="12"/>
    <cellStyle name="40% - アクセント 4 2 2" xfId="332"/>
    <cellStyle name="40% - アクセント 4 3" xfId="94"/>
    <cellStyle name="40% - アクセント 5 2" xfId="13"/>
    <cellStyle name="40% - アクセント 5 3" xfId="95"/>
    <cellStyle name="40% - アクセント 6 2" xfId="14"/>
    <cellStyle name="40% - アクセント 6 2 2" xfId="333"/>
    <cellStyle name="40% - アクセント 6 3" xfId="96"/>
    <cellStyle name="60% - アクセント 1 2" xfId="15"/>
    <cellStyle name="60% - アクセント 1 2 2" xfId="334"/>
    <cellStyle name="60% - アクセント 1 3" xfId="97"/>
    <cellStyle name="60% - アクセント 2 2" xfId="16"/>
    <cellStyle name="60% - アクセント 2 3" xfId="98"/>
    <cellStyle name="60% - アクセント 3 2" xfId="17"/>
    <cellStyle name="60% - アクセント 3 2 2" xfId="335"/>
    <cellStyle name="60% - アクセント 3 3" xfId="99"/>
    <cellStyle name="60% - アクセント 4 2" xfId="18"/>
    <cellStyle name="60% - アクセント 4 2 2" xfId="336"/>
    <cellStyle name="60% - アクセント 4 3" xfId="100"/>
    <cellStyle name="60% - アクセント 5 2" xfId="19"/>
    <cellStyle name="60% - アクセント 5 3" xfId="101"/>
    <cellStyle name="60% - アクセント 6 2" xfId="20"/>
    <cellStyle name="60% - アクセント 6 2 2" xfId="337"/>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47"/>
    <cellStyle name="Header2 2 2 3" xfId="275"/>
    <cellStyle name="Header2 2 3" xfId="192"/>
    <cellStyle name="Header2 2 3 2" xfId="257"/>
    <cellStyle name="Header2 2 3 3" xfId="283"/>
    <cellStyle name="Header2 2 4" xfId="216"/>
    <cellStyle name="Header2 2 5" xfId="243"/>
    <cellStyle name="Header2 2 6" xfId="228"/>
    <cellStyle name="Header2 3" xfId="106"/>
    <cellStyle name="Header2 3 2" xfId="177"/>
    <cellStyle name="Header2 3 2 2" xfId="249"/>
    <cellStyle name="Header2 3 2 3" xfId="277"/>
    <cellStyle name="Header2 3 2 4" xfId="301"/>
    <cellStyle name="Header2 3 3" xfId="232"/>
    <cellStyle name="Header2 3 4" xfId="233"/>
    <cellStyle name="Header2 4" xfId="174"/>
    <cellStyle name="Header2 4 2" xfId="246"/>
    <cellStyle name="Header2 4 3" xfId="274"/>
    <cellStyle name="Header2 5" xfId="193"/>
    <cellStyle name="Header2 5 2" xfId="258"/>
    <cellStyle name="Header2 5 3" xfId="284"/>
    <cellStyle name="Header2 6" xfId="215"/>
    <cellStyle name="Header2 7" xfId="244"/>
    <cellStyle name="Header2 8" xfId="245"/>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38"/>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39"/>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0"/>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59"/>
    <cellStyle name="メモ 2 2 3" xfId="285"/>
    <cellStyle name="メモ 2 2 4" xfId="306"/>
    <cellStyle name="メモ 2 3" xfId="195"/>
    <cellStyle name="メモ 2 3 2" xfId="260"/>
    <cellStyle name="メモ 2 3 3" xfId="286"/>
    <cellStyle name="メモ 2 3 4" xfId="307"/>
    <cellStyle name="メモ 2 4" xfId="220"/>
    <cellStyle name="メモ 2 5" xfId="256"/>
    <cellStyle name="メモ 2 6" xfId="254"/>
    <cellStyle name="メモ 3" xfId="122"/>
    <cellStyle name="メモ 3 2" xfId="176"/>
    <cellStyle name="メモ 3 2 2" xfId="248"/>
    <cellStyle name="メモ 3 2 3" xfId="276"/>
    <cellStyle name="メモ 3 2 4" xfId="300"/>
    <cellStyle name="メモ 3 3" xfId="196"/>
    <cellStyle name="メモ 3 3 2" xfId="261"/>
    <cellStyle name="メモ 3 3 3" xfId="287"/>
    <cellStyle name="メモ 3 3 4" xfId="308"/>
    <cellStyle name="メモ 3 4" xfId="234"/>
    <cellStyle name="メモ 3 5" xfId="218"/>
    <cellStyle name="メモ 3 6" xfId="219"/>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2"/>
    <cellStyle name="計算 2 2 3" xfId="288"/>
    <cellStyle name="計算 2 2 4" xfId="309"/>
    <cellStyle name="計算 2 3" xfId="198"/>
    <cellStyle name="計算 2 3 2" xfId="263"/>
    <cellStyle name="計算 2 3 3" xfId="289"/>
    <cellStyle name="計算 2 3 4" xfId="310"/>
    <cellStyle name="計算 2 4" xfId="222"/>
    <cellStyle name="計算 2 5" xfId="255"/>
    <cellStyle name="計算 2 6" xfId="212"/>
    <cellStyle name="計算 3" xfId="126"/>
    <cellStyle name="計算 3 2" xfId="178"/>
    <cellStyle name="計算 3 2 2" xfId="250"/>
    <cellStyle name="計算 3 2 3" xfId="278"/>
    <cellStyle name="計算 3 2 4" xfId="302"/>
    <cellStyle name="計算 3 3" xfId="199"/>
    <cellStyle name="計算 3 3 2" xfId="264"/>
    <cellStyle name="計算 3 3 3" xfId="290"/>
    <cellStyle name="計算 3 3 4" xfId="311"/>
    <cellStyle name="計算 3 4" xfId="236"/>
    <cellStyle name="計算 3 5" xfId="217"/>
    <cellStyle name="計算 3 6" xfId="225"/>
    <cellStyle name="警告文 2" xfId="45"/>
    <cellStyle name="警告文 3" xfId="127"/>
    <cellStyle name="桁区切り" xfId="345"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1"/>
    <cellStyle name="見出し 1 3" xfId="131"/>
    <cellStyle name="見出し 2 2" xfId="47"/>
    <cellStyle name="見出し 2 2 2" xfId="342"/>
    <cellStyle name="見出し 2 3" xfId="132"/>
    <cellStyle name="見出し 3 2" xfId="48"/>
    <cellStyle name="見出し 3 2 2" xfId="133"/>
    <cellStyle name="見出し 3 3" xfId="134"/>
    <cellStyle name="見出し 4 2" xfId="49"/>
    <cellStyle name="見出し 4 2 2" xfId="343"/>
    <cellStyle name="見出し 4 3" xfId="135"/>
    <cellStyle name="集計 2" xfId="50"/>
    <cellStyle name="集計 2 2" xfId="201"/>
    <cellStyle name="集計 2 2 2" xfId="265"/>
    <cellStyle name="集計 2 2 3" xfId="291"/>
    <cellStyle name="集計 2 2 4" xfId="312"/>
    <cellStyle name="集計 2 3" xfId="202"/>
    <cellStyle name="集計 2 3 2" xfId="266"/>
    <cellStyle name="集計 2 3 3" xfId="292"/>
    <cellStyle name="集計 2 3 4" xfId="313"/>
    <cellStyle name="集計 2 4" xfId="223"/>
    <cellStyle name="集計 2 5" xfId="242"/>
    <cellStyle name="集計 2 6" xfId="230"/>
    <cellStyle name="集計 3" xfId="136"/>
    <cellStyle name="集計 3 2" xfId="180"/>
    <cellStyle name="集計 3 2 2" xfId="251"/>
    <cellStyle name="集計 3 2 3" xfId="279"/>
    <cellStyle name="集計 3 2 4" xfId="303"/>
    <cellStyle name="集計 3 3" xfId="203"/>
    <cellStyle name="集計 3 3 2" xfId="267"/>
    <cellStyle name="集計 3 3 3" xfId="293"/>
    <cellStyle name="集計 3 3 4" xfId="314"/>
    <cellStyle name="集計 3 4" xfId="237"/>
    <cellStyle name="集計 3 5" xfId="214"/>
    <cellStyle name="集計 3 6" xfId="221"/>
    <cellStyle name="出力 2" xfId="51"/>
    <cellStyle name="出力 2 2" xfId="204"/>
    <cellStyle name="出力 2 2 2" xfId="268"/>
    <cellStyle name="出力 2 2 3" xfId="294"/>
    <cellStyle name="出力 2 2 4" xfId="315"/>
    <cellStyle name="出力 2 3" xfId="205"/>
    <cellStyle name="出力 2 3 2" xfId="269"/>
    <cellStyle name="出力 2 3 3" xfId="295"/>
    <cellStyle name="出力 2 3 4" xfId="316"/>
    <cellStyle name="出力 2 4" xfId="224"/>
    <cellStyle name="出力 2 5" xfId="241"/>
    <cellStyle name="出力 2 6" xfId="227"/>
    <cellStyle name="出力 3" xfId="137"/>
    <cellStyle name="出力 3 2" xfId="181"/>
    <cellStyle name="出力 3 2 2" xfId="252"/>
    <cellStyle name="出力 3 2 3" xfId="280"/>
    <cellStyle name="出力 3 2 4" xfId="304"/>
    <cellStyle name="出力 3 3" xfId="206"/>
    <cellStyle name="出力 3 3 2" xfId="270"/>
    <cellStyle name="出力 3 3 3" xfId="296"/>
    <cellStyle name="出力 3 3 4" xfId="317"/>
    <cellStyle name="出力 3 4" xfId="238"/>
    <cellStyle name="出力 3 5" xfId="231"/>
    <cellStyle name="出力 3 6" xfId="229"/>
    <cellStyle name="説明文 2" xfId="52"/>
    <cellStyle name="説明文 3" xfId="138"/>
    <cellStyle name="脱浦 [0.00]_Sheet1" xfId="139"/>
    <cellStyle name="脱浦_Sheet1" xfId="140"/>
    <cellStyle name="通貨 2" xfId="141"/>
    <cellStyle name="入力 2" xfId="53"/>
    <cellStyle name="入力 2 2" xfId="207"/>
    <cellStyle name="入力 2 2 2" xfId="271"/>
    <cellStyle name="入力 2 2 3" xfId="297"/>
    <cellStyle name="入力 2 2 4" xfId="318"/>
    <cellStyle name="入力 2 3" xfId="208"/>
    <cellStyle name="入力 2 3 2" xfId="272"/>
    <cellStyle name="入力 2 3 3" xfId="298"/>
    <cellStyle name="入力 2 3 4" xfId="319"/>
    <cellStyle name="入力 2 4" xfId="226"/>
    <cellStyle name="入力 2 5" xfId="240"/>
    <cellStyle name="入力 2 6" xfId="282"/>
    <cellStyle name="入力 3" xfId="142"/>
    <cellStyle name="入力 3 2" xfId="182"/>
    <cellStyle name="入力 3 2 2" xfId="253"/>
    <cellStyle name="入力 3 2 3" xfId="281"/>
    <cellStyle name="入力 3 2 4" xfId="305"/>
    <cellStyle name="入力 3 3" xfId="209"/>
    <cellStyle name="入力 3 3 2" xfId="273"/>
    <cellStyle name="入力 3 3 3" xfId="299"/>
    <cellStyle name="入力 3 3 4" xfId="320"/>
    <cellStyle name="入力 3 4" xfId="239"/>
    <cellStyle name="入力 3 5" xfId="213"/>
    <cellStyle name="入力 3 6" xfId="235"/>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1"/>
    <cellStyle name="標準 2 2 2" xfId="69"/>
    <cellStyle name="標準 2 2 2 2" xfId="76"/>
    <cellStyle name="標準 2 2 2 2 13" xfId="322"/>
    <cellStyle name="標準 2 2 2 2 2" xfId="146"/>
    <cellStyle name="標準 2 2 2 2 3" xfId="147"/>
    <cellStyle name="標準 2 2 2 3" xfId="148"/>
    <cellStyle name="標準 2 2 2 4" xfId="149"/>
    <cellStyle name="標準 2 2 2 5" xfId="187"/>
    <cellStyle name="標準 2 2 2 5 2" xfId="324"/>
    <cellStyle name="標準 2 2 3" xfId="81"/>
    <cellStyle name="標準 2 2_aa" xfId="73"/>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3"/>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4"/>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16">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tabSelected="1" view="pageBreakPreview" zoomScaleNormal="100" zoomScaleSheetLayoutView="100" workbookViewId="0">
      <selection activeCell="P8" sqref="P8:X9"/>
    </sheetView>
  </sheetViews>
  <sheetFormatPr defaultColWidth="3.625" defaultRowHeight="18" customHeight="1"/>
  <cols>
    <col min="1" max="14" width="3.625" style="215"/>
    <col min="15" max="15" width="3.625" style="216"/>
    <col min="16" max="29" width="3.625" style="215"/>
    <col min="30" max="31" width="4" style="215" bestFit="1" customWidth="1"/>
    <col min="32" max="16384" width="3.625" style="215"/>
  </cols>
  <sheetData>
    <row r="1" spans="1:24" ht="18" customHeight="1">
      <c r="A1" s="238" t="s">
        <v>143</v>
      </c>
      <c r="B1" s="238"/>
      <c r="C1" s="238"/>
      <c r="D1" s="238"/>
    </row>
    <row r="3" spans="1:24" ht="18" customHeight="1">
      <c r="R3" s="239" t="s">
        <v>133</v>
      </c>
      <c r="S3" s="239"/>
      <c r="T3" s="239"/>
      <c r="U3" s="239"/>
      <c r="V3" s="239"/>
      <c r="W3" s="239"/>
      <c r="X3" s="239"/>
    </row>
    <row r="6" spans="1:24" ht="18" customHeight="1">
      <c r="B6" s="215" t="s">
        <v>125</v>
      </c>
    </row>
    <row r="8" spans="1:24" ht="18" customHeight="1">
      <c r="K8" s="238" t="s">
        <v>130</v>
      </c>
      <c r="L8" s="238"/>
      <c r="M8" s="238"/>
      <c r="N8" s="238"/>
      <c r="P8" s="241"/>
      <c r="Q8" s="241"/>
      <c r="R8" s="241"/>
      <c r="S8" s="241"/>
      <c r="T8" s="241"/>
      <c r="U8" s="241"/>
      <c r="V8" s="241"/>
      <c r="W8" s="241"/>
      <c r="X8" s="241"/>
    </row>
    <row r="9" spans="1:24" ht="18" customHeight="1">
      <c r="K9" s="238"/>
      <c r="L9" s="238"/>
      <c r="M9" s="238"/>
      <c r="N9" s="238"/>
      <c r="P9" s="241"/>
      <c r="Q9" s="241"/>
      <c r="R9" s="241"/>
      <c r="S9" s="241"/>
      <c r="T9" s="241"/>
      <c r="U9" s="241"/>
      <c r="V9" s="241"/>
      <c r="W9" s="241"/>
      <c r="X9" s="241"/>
    </row>
    <row r="10" spans="1:24" s="216" customFormat="1" ht="5.0999999999999996" customHeight="1">
      <c r="K10" s="217"/>
      <c r="L10" s="217"/>
      <c r="M10" s="217"/>
      <c r="N10" s="217"/>
      <c r="O10" s="218"/>
      <c r="P10" s="218"/>
      <c r="Q10" s="218"/>
      <c r="R10" s="218"/>
      <c r="S10" s="218"/>
      <c r="T10" s="218"/>
      <c r="U10" s="218"/>
      <c r="V10" s="218"/>
      <c r="W10" s="218"/>
      <c r="X10" s="218"/>
    </row>
    <row r="11" spans="1:24" ht="18" customHeight="1">
      <c r="K11" s="238" t="s">
        <v>131</v>
      </c>
      <c r="L11" s="238"/>
      <c r="M11" s="238"/>
      <c r="N11" s="238"/>
      <c r="P11" s="242"/>
      <c r="Q11" s="242"/>
      <c r="R11" s="242"/>
      <c r="S11" s="242"/>
      <c r="T11" s="242"/>
      <c r="U11" s="242"/>
      <c r="V11" s="242"/>
      <c r="W11" s="242"/>
      <c r="X11" s="242"/>
    </row>
    <row r="14" spans="1:24" ht="18" customHeight="1">
      <c r="A14" s="227" t="s">
        <v>134</v>
      </c>
      <c r="B14" s="227"/>
      <c r="C14" s="227"/>
      <c r="D14" s="227"/>
      <c r="E14" s="227"/>
      <c r="F14" s="227"/>
      <c r="G14" s="227"/>
      <c r="H14" s="227"/>
      <c r="I14" s="227"/>
      <c r="J14" s="227"/>
      <c r="K14" s="227"/>
      <c r="L14" s="227"/>
      <c r="M14" s="227"/>
      <c r="N14" s="227"/>
      <c r="O14" s="227"/>
      <c r="P14" s="227"/>
      <c r="Q14" s="227"/>
      <c r="R14" s="227"/>
      <c r="S14" s="227"/>
      <c r="T14" s="227"/>
      <c r="U14" s="227"/>
      <c r="V14" s="227"/>
      <c r="W14" s="227"/>
      <c r="X14" s="227"/>
    </row>
    <row r="15" spans="1:24" ht="18" customHeight="1">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row>
    <row r="17" spans="2:24" ht="18" customHeight="1">
      <c r="B17" s="240" t="s">
        <v>135</v>
      </c>
      <c r="C17" s="240"/>
      <c r="D17" s="240"/>
      <c r="E17" s="240"/>
      <c r="F17" s="240"/>
      <c r="G17" s="240"/>
      <c r="H17" s="240"/>
      <c r="I17" s="240"/>
      <c r="J17" s="240"/>
      <c r="K17" s="240"/>
      <c r="L17" s="240"/>
      <c r="M17" s="240"/>
      <c r="N17" s="240"/>
      <c r="O17" s="240"/>
      <c r="P17" s="240"/>
      <c r="Q17" s="240"/>
      <c r="R17" s="240"/>
      <c r="S17" s="240"/>
      <c r="T17" s="240"/>
      <c r="U17" s="240"/>
      <c r="V17" s="240"/>
      <c r="W17" s="240"/>
      <c r="X17" s="240"/>
    </row>
    <row r="18" spans="2:24" ht="18" customHeight="1">
      <c r="B18" s="240"/>
      <c r="C18" s="240"/>
      <c r="D18" s="240"/>
      <c r="E18" s="240"/>
      <c r="F18" s="240"/>
      <c r="G18" s="240"/>
      <c r="H18" s="240"/>
      <c r="I18" s="240"/>
      <c r="J18" s="240"/>
      <c r="K18" s="240"/>
      <c r="L18" s="240"/>
      <c r="M18" s="240"/>
      <c r="N18" s="240"/>
      <c r="O18" s="240"/>
      <c r="P18" s="240"/>
      <c r="Q18" s="240"/>
      <c r="R18" s="240"/>
      <c r="S18" s="240"/>
      <c r="T18" s="240"/>
      <c r="U18" s="240"/>
      <c r="V18" s="240"/>
      <c r="W18" s="240"/>
      <c r="X18" s="240"/>
    </row>
    <row r="19" spans="2:24" ht="18" customHeight="1">
      <c r="B19" s="220"/>
      <c r="C19" s="220"/>
      <c r="D19" s="220"/>
      <c r="E19" s="220"/>
      <c r="F19" s="220"/>
      <c r="G19" s="220"/>
      <c r="H19" s="220"/>
      <c r="I19" s="220"/>
      <c r="J19" s="220"/>
      <c r="K19" s="220"/>
      <c r="L19" s="220"/>
      <c r="M19" s="220"/>
      <c r="N19" s="220"/>
      <c r="O19" s="221"/>
      <c r="P19" s="220"/>
      <c r="Q19" s="220"/>
      <c r="R19" s="220"/>
      <c r="S19" s="220"/>
      <c r="T19" s="220"/>
      <c r="U19" s="220"/>
      <c r="V19" s="220"/>
      <c r="W19" s="220"/>
      <c r="X19" s="220"/>
    </row>
    <row r="20" spans="2:24" ht="18" customHeight="1">
      <c r="B20" s="227" t="s">
        <v>126</v>
      </c>
      <c r="C20" s="227"/>
      <c r="D20" s="227"/>
      <c r="E20" s="227"/>
      <c r="F20" s="227"/>
      <c r="G20" s="227"/>
      <c r="H20" s="227"/>
      <c r="I20" s="227"/>
      <c r="J20" s="227"/>
      <c r="K20" s="227"/>
      <c r="L20" s="227"/>
      <c r="M20" s="227"/>
      <c r="N20" s="227"/>
      <c r="O20" s="227"/>
      <c r="P20" s="227"/>
      <c r="Q20" s="227"/>
      <c r="R20" s="227"/>
      <c r="S20" s="227"/>
      <c r="T20" s="227"/>
      <c r="U20" s="227"/>
      <c r="V20" s="227"/>
      <c r="W20" s="227"/>
      <c r="X20" s="227"/>
    </row>
    <row r="22" spans="2:24" ht="18" customHeight="1">
      <c r="B22" s="215" t="s">
        <v>127</v>
      </c>
    </row>
    <row r="23" spans="2:24" ht="18" customHeight="1">
      <c r="Q23" s="225" t="s">
        <v>128</v>
      </c>
      <c r="R23" s="228">
        <f>IFERROR(第１号様式別紙!C60*1000,"０")</f>
        <v>0</v>
      </c>
      <c r="S23" s="228"/>
      <c r="T23" s="228"/>
      <c r="U23" s="228"/>
      <c r="V23" s="228"/>
      <c r="W23" s="228"/>
      <c r="X23" s="226" t="s">
        <v>129</v>
      </c>
    </row>
    <row r="24" spans="2:24" ht="18" customHeight="1">
      <c r="B24" s="215" t="s">
        <v>144</v>
      </c>
      <c r="Q24" s="222"/>
      <c r="R24" s="224"/>
      <c r="S24" s="224"/>
      <c r="T24" s="224"/>
      <c r="U24" s="224"/>
      <c r="V24" s="224"/>
      <c r="W24" s="224"/>
      <c r="X24" s="223"/>
    </row>
    <row r="25" spans="2:24" ht="18" customHeight="1">
      <c r="Q25" s="222"/>
      <c r="R25" s="224"/>
      <c r="S25" s="224"/>
      <c r="T25" s="224"/>
      <c r="U25" s="224"/>
      <c r="V25" s="224"/>
      <c r="W25" s="224"/>
      <c r="X25" s="223"/>
    </row>
    <row r="26" spans="2:24" ht="18" customHeight="1">
      <c r="B26" s="215" t="s">
        <v>137</v>
      </c>
      <c r="Q26" s="222"/>
      <c r="R26" s="224"/>
      <c r="S26" s="224"/>
      <c r="T26" s="224"/>
      <c r="U26" s="224"/>
      <c r="V26" s="224"/>
      <c r="W26" s="224"/>
      <c r="X26" s="223"/>
    </row>
    <row r="27" spans="2:24" ht="18" customHeight="1">
      <c r="B27" s="215" t="s">
        <v>138</v>
      </c>
      <c r="Q27" s="222"/>
      <c r="R27" s="224"/>
      <c r="S27" s="224"/>
      <c r="T27" s="224"/>
      <c r="U27" s="224"/>
      <c r="V27" s="224"/>
      <c r="W27" s="224"/>
      <c r="X27" s="223"/>
    </row>
    <row r="28" spans="2:24" ht="18" customHeight="1">
      <c r="B28" s="215" t="s">
        <v>140</v>
      </c>
      <c r="Q28" s="222"/>
      <c r="R28" s="224"/>
      <c r="S28" s="224"/>
      <c r="T28" s="224"/>
      <c r="U28" s="224"/>
      <c r="V28" s="224"/>
      <c r="W28" s="224"/>
      <c r="X28" s="223"/>
    </row>
    <row r="29" spans="2:24" ht="18" customHeight="1">
      <c r="B29" s="215" t="s">
        <v>141</v>
      </c>
      <c r="Q29" s="222"/>
      <c r="R29" s="224"/>
      <c r="S29" s="224"/>
      <c r="T29" s="224"/>
      <c r="U29" s="224"/>
      <c r="V29" s="224"/>
      <c r="W29" s="224"/>
      <c r="X29" s="223"/>
    </row>
    <row r="30" spans="2:24" ht="18" customHeight="1">
      <c r="B30" s="215" t="s">
        <v>139</v>
      </c>
      <c r="Q30" s="222"/>
      <c r="R30" s="224"/>
      <c r="S30" s="224"/>
      <c r="T30" s="224"/>
      <c r="U30" s="224"/>
      <c r="V30" s="224"/>
      <c r="W30" s="224"/>
      <c r="X30" s="223"/>
    </row>
    <row r="32" spans="2:24" ht="18" customHeight="1">
      <c r="B32" s="215" t="s">
        <v>136</v>
      </c>
    </row>
    <row r="33" spans="2:24" ht="5.0999999999999996" customHeight="1"/>
    <row r="34" spans="2:24" ht="18" customHeight="1">
      <c r="B34" s="229" t="s">
        <v>132</v>
      </c>
      <c r="C34" s="230"/>
      <c r="D34" s="230"/>
      <c r="E34" s="230"/>
      <c r="F34" s="230"/>
      <c r="G34" s="230"/>
      <c r="H34" s="230"/>
      <c r="I34" s="230"/>
      <c r="J34" s="230"/>
      <c r="K34" s="230"/>
      <c r="L34" s="230"/>
      <c r="M34" s="230"/>
      <c r="N34" s="230"/>
      <c r="O34" s="230"/>
      <c r="P34" s="230"/>
      <c r="Q34" s="230"/>
      <c r="R34" s="230"/>
      <c r="S34" s="230"/>
      <c r="T34" s="230"/>
      <c r="U34" s="230"/>
      <c r="V34" s="230"/>
      <c r="W34" s="230"/>
      <c r="X34" s="231"/>
    </row>
    <row r="35" spans="2:24" ht="18" customHeight="1">
      <c r="B35" s="232"/>
      <c r="C35" s="233"/>
      <c r="D35" s="233"/>
      <c r="E35" s="233"/>
      <c r="F35" s="233"/>
      <c r="G35" s="233"/>
      <c r="H35" s="233"/>
      <c r="I35" s="233"/>
      <c r="J35" s="233"/>
      <c r="K35" s="233"/>
      <c r="L35" s="233"/>
      <c r="M35" s="233"/>
      <c r="N35" s="233"/>
      <c r="O35" s="233"/>
      <c r="P35" s="233"/>
      <c r="Q35" s="233"/>
      <c r="R35" s="233"/>
      <c r="S35" s="233"/>
      <c r="T35" s="233"/>
      <c r="U35" s="233"/>
      <c r="V35" s="233"/>
      <c r="W35" s="233"/>
      <c r="X35" s="234"/>
    </row>
    <row r="36" spans="2:24" ht="18" customHeight="1">
      <c r="B36" s="232"/>
      <c r="C36" s="233"/>
      <c r="D36" s="233"/>
      <c r="E36" s="233"/>
      <c r="F36" s="233"/>
      <c r="G36" s="233"/>
      <c r="H36" s="233"/>
      <c r="I36" s="233"/>
      <c r="J36" s="233"/>
      <c r="K36" s="233"/>
      <c r="L36" s="233"/>
      <c r="M36" s="233"/>
      <c r="N36" s="233"/>
      <c r="O36" s="233"/>
      <c r="P36" s="233"/>
      <c r="Q36" s="233"/>
      <c r="R36" s="233"/>
      <c r="S36" s="233"/>
      <c r="T36" s="233"/>
      <c r="U36" s="233"/>
      <c r="V36" s="233"/>
      <c r="W36" s="233"/>
      <c r="X36" s="234"/>
    </row>
    <row r="37" spans="2:24" ht="18" customHeight="1">
      <c r="B37" s="232"/>
      <c r="C37" s="233"/>
      <c r="D37" s="233"/>
      <c r="E37" s="233"/>
      <c r="F37" s="233"/>
      <c r="G37" s="233"/>
      <c r="H37" s="233"/>
      <c r="I37" s="233"/>
      <c r="J37" s="233"/>
      <c r="K37" s="233"/>
      <c r="L37" s="233"/>
      <c r="M37" s="233"/>
      <c r="N37" s="233"/>
      <c r="O37" s="233"/>
      <c r="P37" s="233"/>
      <c r="Q37" s="233"/>
      <c r="R37" s="233"/>
      <c r="S37" s="233"/>
      <c r="T37" s="233"/>
      <c r="U37" s="233"/>
      <c r="V37" s="233"/>
      <c r="W37" s="233"/>
      <c r="X37" s="234"/>
    </row>
    <row r="38" spans="2:24" ht="18" customHeight="1">
      <c r="B38" s="232"/>
      <c r="C38" s="233"/>
      <c r="D38" s="233"/>
      <c r="E38" s="233"/>
      <c r="F38" s="233"/>
      <c r="G38" s="233"/>
      <c r="H38" s="233"/>
      <c r="I38" s="233"/>
      <c r="J38" s="233"/>
      <c r="K38" s="233"/>
      <c r="L38" s="233"/>
      <c r="M38" s="233"/>
      <c r="N38" s="233"/>
      <c r="O38" s="233"/>
      <c r="P38" s="233"/>
      <c r="Q38" s="233"/>
      <c r="R38" s="233"/>
      <c r="S38" s="233"/>
      <c r="T38" s="233"/>
      <c r="U38" s="233"/>
      <c r="V38" s="233"/>
      <c r="W38" s="233"/>
      <c r="X38" s="234"/>
    </row>
    <row r="39" spans="2:24" ht="18" customHeight="1">
      <c r="B39" s="232"/>
      <c r="C39" s="233"/>
      <c r="D39" s="233"/>
      <c r="E39" s="233"/>
      <c r="F39" s="233"/>
      <c r="G39" s="233"/>
      <c r="H39" s="233"/>
      <c r="I39" s="233"/>
      <c r="J39" s="233"/>
      <c r="K39" s="233"/>
      <c r="L39" s="233"/>
      <c r="M39" s="233"/>
      <c r="N39" s="233"/>
      <c r="O39" s="233"/>
      <c r="P39" s="233"/>
      <c r="Q39" s="233"/>
      <c r="R39" s="233"/>
      <c r="S39" s="233"/>
      <c r="T39" s="233"/>
      <c r="U39" s="233"/>
      <c r="V39" s="233"/>
      <c r="W39" s="233"/>
      <c r="X39" s="234"/>
    </row>
    <row r="40" spans="2:24" ht="18" customHeight="1">
      <c r="B40" s="232"/>
      <c r="C40" s="233"/>
      <c r="D40" s="233"/>
      <c r="E40" s="233"/>
      <c r="F40" s="233"/>
      <c r="G40" s="233"/>
      <c r="H40" s="233"/>
      <c r="I40" s="233"/>
      <c r="J40" s="233"/>
      <c r="K40" s="233"/>
      <c r="L40" s="233"/>
      <c r="M40" s="233"/>
      <c r="N40" s="233"/>
      <c r="O40" s="233"/>
      <c r="P40" s="233"/>
      <c r="Q40" s="233"/>
      <c r="R40" s="233"/>
      <c r="S40" s="233"/>
      <c r="T40" s="233"/>
      <c r="U40" s="233"/>
      <c r="V40" s="233"/>
      <c r="W40" s="233"/>
      <c r="X40" s="234"/>
    </row>
    <row r="41" spans="2:24" ht="18" customHeight="1">
      <c r="B41" s="232"/>
      <c r="C41" s="233"/>
      <c r="D41" s="233"/>
      <c r="E41" s="233"/>
      <c r="F41" s="233"/>
      <c r="G41" s="233"/>
      <c r="H41" s="233"/>
      <c r="I41" s="233"/>
      <c r="J41" s="233"/>
      <c r="K41" s="233"/>
      <c r="L41" s="233"/>
      <c r="M41" s="233"/>
      <c r="N41" s="233"/>
      <c r="O41" s="233"/>
      <c r="P41" s="233"/>
      <c r="Q41" s="233"/>
      <c r="R41" s="233"/>
      <c r="S41" s="233"/>
      <c r="T41" s="233"/>
      <c r="U41" s="233"/>
      <c r="V41" s="233"/>
      <c r="W41" s="233"/>
      <c r="X41" s="234"/>
    </row>
    <row r="42" spans="2:24" ht="18" customHeight="1">
      <c r="B42" s="232"/>
      <c r="C42" s="233"/>
      <c r="D42" s="233"/>
      <c r="E42" s="233"/>
      <c r="F42" s="233"/>
      <c r="G42" s="233"/>
      <c r="H42" s="233"/>
      <c r="I42" s="233"/>
      <c r="J42" s="233"/>
      <c r="K42" s="233"/>
      <c r="L42" s="233"/>
      <c r="M42" s="233"/>
      <c r="N42" s="233"/>
      <c r="O42" s="233"/>
      <c r="P42" s="233"/>
      <c r="Q42" s="233"/>
      <c r="R42" s="233"/>
      <c r="S42" s="233"/>
      <c r="T42" s="233"/>
      <c r="U42" s="233"/>
      <c r="V42" s="233"/>
      <c r="W42" s="233"/>
      <c r="X42" s="234"/>
    </row>
    <row r="43" spans="2:24" ht="18" customHeight="1">
      <c r="B43" s="232"/>
      <c r="C43" s="233"/>
      <c r="D43" s="233"/>
      <c r="E43" s="233"/>
      <c r="F43" s="233"/>
      <c r="G43" s="233"/>
      <c r="H43" s="233"/>
      <c r="I43" s="233"/>
      <c r="J43" s="233"/>
      <c r="K43" s="233"/>
      <c r="L43" s="233"/>
      <c r="M43" s="233"/>
      <c r="N43" s="233"/>
      <c r="O43" s="233"/>
      <c r="P43" s="233"/>
      <c r="Q43" s="233"/>
      <c r="R43" s="233"/>
      <c r="S43" s="233"/>
      <c r="T43" s="233"/>
      <c r="U43" s="233"/>
      <c r="V43" s="233"/>
      <c r="W43" s="233"/>
      <c r="X43" s="234"/>
    </row>
    <row r="44" spans="2:24" ht="18" customHeight="1">
      <c r="B44" s="232"/>
      <c r="C44" s="233"/>
      <c r="D44" s="233"/>
      <c r="E44" s="233"/>
      <c r="F44" s="233"/>
      <c r="G44" s="233"/>
      <c r="H44" s="233"/>
      <c r="I44" s="233"/>
      <c r="J44" s="233"/>
      <c r="K44" s="233"/>
      <c r="L44" s="233"/>
      <c r="M44" s="233"/>
      <c r="N44" s="233"/>
      <c r="O44" s="233"/>
      <c r="P44" s="233"/>
      <c r="Q44" s="233"/>
      <c r="R44" s="233"/>
      <c r="S44" s="233"/>
      <c r="T44" s="233"/>
      <c r="U44" s="233"/>
      <c r="V44" s="233"/>
      <c r="W44" s="233"/>
      <c r="X44" s="234"/>
    </row>
    <row r="45" spans="2:24" ht="18" customHeight="1">
      <c r="B45" s="232"/>
      <c r="C45" s="233"/>
      <c r="D45" s="233"/>
      <c r="E45" s="233"/>
      <c r="F45" s="233"/>
      <c r="G45" s="233"/>
      <c r="H45" s="233"/>
      <c r="I45" s="233"/>
      <c r="J45" s="233"/>
      <c r="K45" s="233"/>
      <c r="L45" s="233"/>
      <c r="M45" s="233"/>
      <c r="N45" s="233"/>
      <c r="O45" s="233"/>
      <c r="P45" s="233"/>
      <c r="Q45" s="233"/>
      <c r="R45" s="233"/>
      <c r="S45" s="233"/>
      <c r="T45" s="233"/>
      <c r="U45" s="233"/>
      <c r="V45" s="233"/>
      <c r="W45" s="233"/>
      <c r="X45" s="234"/>
    </row>
    <row r="46" spans="2:24" ht="18" customHeight="1">
      <c r="B46" s="235"/>
      <c r="C46" s="236"/>
      <c r="D46" s="236"/>
      <c r="E46" s="236"/>
      <c r="F46" s="236"/>
      <c r="G46" s="236"/>
      <c r="H46" s="236"/>
      <c r="I46" s="236"/>
      <c r="J46" s="236"/>
      <c r="K46" s="236"/>
      <c r="L46" s="236"/>
      <c r="M46" s="236"/>
      <c r="N46" s="236"/>
      <c r="O46" s="236"/>
      <c r="P46" s="236"/>
      <c r="Q46" s="236"/>
      <c r="R46" s="236"/>
      <c r="S46" s="236"/>
      <c r="T46" s="236"/>
      <c r="U46" s="236"/>
      <c r="V46" s="236"/>
      <c r="W46" s="236"/>
      <c r="X46" s="237"/>
    </row>
  </sheetData>
  <sheetProtection sheet="1" selectLockedCells="1"/>
  <mergeCells count="11">
    <mergeCell ref="B20:X20"/>
    <mergeCell ref="R23:W23"/>
    <mergeCell ref="B34:X46"/>
    <mergeCell ref="K8:N9"/>
    <mergeCell ref="A1:D1"/>
    <mergeCell ref="R3:X3"/>
    <mergeCell ref="A14:X14"/>
    <mergeCell ref="B17:X18"/>
    <mergeCell ref="K11:N11"/>
    <mergeCell ref="P8:X9"/>
    <mergeCell ref="P11:X11"/>
  </mergeCells>
  <phoneticPr fontId="1"/>
  <pageMargins left="0.78740157480314965" right="0.78740157480314965" top="0.59055118110236227" bottom="0.19685039370078741"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showGridLines="0" view="pageBreakPreview" zoomScaleNormal="85" zoomScaleSheetLayoutView="100" workbookViewId="0">
      <selection activeCell="C4" sqref="C4"/>
    </sheetView>
  </sheetViews>
  <sheetFormatPr defaultRowHeight="18.75"/>
  <cols>
    <col min="1" max="1" width="5.5" style="84" customWidth="1"/>
    <col min="2" max="2" width="27.375" style="84" customWidth="1"/>
    <col min="3" max="8" width="10.75" style="84" customWidth="1"/>
    <col min="9" max="9" width="16.5" style="84" customWidth="1"/>
    <col min="10" max="10" width="9" style="84" hidden="1" customWidth="1"/>
    <col min="11" max="11" width="5.875" style="84" hidden="1" customWidth="1"/>
    <col min="12" max="12" width="9.625" style="84" hidden="1" customWidth="1"/>
    <col min="13" max="19" width="11.625" style="84" hidden="1" customWidth="1"/>
    <col min="20" max="20" width="11.625" style="84" customWidth="1"/>
    <col min="21" max="16384" width="9" style="84"/>
  </cols>
  <sheetData>
    <row r="1" spans="1:20" ht="34.5" customHeight="1" thickBot="1">
      <c r="A1" s="209" t="s">
        <v>145</v>
      </c>
    </row>
    <row r="2" spans="1:20" ht="14.1" customHeight="1" thickBot="1">
      <c r="A2" s="268">
        <v>1</v>
      </c>
      <c r="B2" s="282" t="s">
        <v>92</v>
      </c>
      <c r="C2" s="276" t="s">
        <v>0</v>
      </c>
      <c r="D2" s="278" t="s">
        <v>1</v>
      </c>
      <c r="E2" s="280" t="s">
        <v>2</v>
      </c>
      <c r="F2" s="259" t="s">
        <v>4</v>
      </c>
      <c r="G2" s="285" t="s">
        <v>3</v>
      </c>
      <c r="H2" s="274" t="s">
        <v>5</v>
      </c>
      <c r="I2" s="85"/>
      <c r="N2" s="84" t="s">
        <v>102</v>
      </c>
    </row>
    <row r="3" spans="1:20" ht="14.1" customHeight="1" thickBot="1">
      <c r="A3" s="268"/>
      <c r="B3" s="283"/>
      <c r="C3" s="277"/>
      <c r="D3" s="279"/>
      <c r="E3" s="280"/>
      <c r="F3" s="260"/>
      <c r="G3" s="261"/>
      <c r="H3" s="275"/>
      <c r="I3" s="86" t="s">
        <v>34</v>
      </c>
      <c r="N3" s="331" t="s">
        <v>66</v>
      </c>
      <c r="O3" s="303" t="s">
        <v>68</v>
      </c>
      <c r="P3" s="303"/>
      <c r="Q3" s="87" t="s">
        <v>69</v>
      </c>
    </row>
    <row r="4" spans="1:20" ht="24.95" customHeight="1">
      <c r="A4" s="268"/>
      <c r="B4" s="88" t="s">
        <v>16</v>
      </c>
      <c r="C4" s="14"/>
      <c r="D4" s="15"/>
      <c r="E4" s="16"/>
      <c r="F4" s="17"/>
      <c r="G4" s="18"/>
      <c r="H4" s="89">
        <f>SUM(C4:G4)</f>
        <v>0</v>
      </c>
      <c r="I4" s="90">
        <f>H4-E4-G4</f>
        <v>0</v>
      </c>
      <c r="K4" s="296" t="s">
        <v>53</v>
      </c>
      <c r="L4" s="297"/>
      <c r="N4" s="332"/>
      <c r="O4" s="329" t="s">
        <v>36</v>
      </c>
      <c r="P4" s="330" t="s">
        <v>67</v>
      </c>
      <c r="Q4" s="304" t="s">
        <v>70</v>
      </c>
    </row>
    <row r="5" spans="1:20" ht="24.95" customHeight="1" thickBot="1">
      <c r="A5" s="268"/>
      <c r="B5" s="91" t="s">
        <v>54</v>
      </c>
      <c r="C5" s="34"/>
      <c r="D5" s="35"/>
      <c r="E5" s="36"/>
      <c r="F5" s="37"/>
      <c r="G5" s="38"/>
      <c r="H5" s="92">
        <f>SUM(C5:G5)</f>
        <v>0</v>
      </c>
      <c r="I5" s="93">
        <f>H5-E5-G5</f>
        <v>0</v>
      </c>
      <c r="K5" s="298"/>
      <c r="L5" s="299"/>
      <c r="N5" s="333"/>
      <c r="O5" s="329"/>
      <c r="P5" s="330"/>
      <c r="Q5" s="304"/>
    </row>
    <row r="6" spans="1:20" ht="24.95" customHeight="1" thickTop="1" thickBot="1">
      <c r="A6" s="268"/>
      <c r="B6" s="94" t="str">
        <f>"③　再編前病床数＝"&amp; $K6&amp;" （※２）"</f>
        <v>③　再編前病床数＝② （※２）</v>
      </c>
      <c r="C6" s="39">
        <f>IF($K6="①",C4,C5)</f>
        <v>0</v>
      </c>
      <c r="D6" s="40">
        <f>IF($K6="①",D4,D5)</f>
        <v>0</v>
      </c>
      <c r="E6" s="41">
        <f>IF($K6="①",E4,E5)</f>
        <v>0</v>
      </c>
      <c r="F6" s="42">
        <f>IF($K6="①",F4,F5)</f>
        <v>0</v>
      </c>
      <c r="G6" s="43">
        <f>IF($K6="①",G4,G5)</f>
        <v>0</v>
      </c>
      <c r="H6" s="95">
        <f>SUM(C6:G6)</f>
        <v>0</v>
      </c>
      <c r="I6" s="42">
        <f>H6-E6-G6</f>
        <v>0</v>
      </c>
      <c r="K6" s="292" t="str">
        <f>IF(I4&lt;I5,"①","②")</f>
        <v>②</v>
      </c>
      <c r="L6" s="293"/>
      <c r="N6" s="96" t="b">
        <f>IF(OR(AND(O6,P6),Q6),TRUE)</f>
        <v>1</v>
      </c>
      <c r="O6" s="97" t="b">
        <f>IF(I6&lt;&gt;0,TRUE)</f>
        <v>0</v>
      </c>
      <c r="P6" s="98" t="b">
        <f>IF(I6&gt;I13,TRUE)</f>
        <v>0</v>
      </c>
      <c r="Q6" s="99" t="b">
        <f>IF(AND(H6=0,H13=0),TRUE)</f>
        <v>1</v>
      </c>
    </row>
    <row r="7" spans="1:20" ht="54" customHeight="1">
      <c r="A7" s="302" t="s">
        <v>72</v>
      </c>
      <c r="B7" s="272"/>
      <c r="C7" s="272"/>
      <c r="D7" s="272"/>
      <c r="E7" s="272"/>
      <c r="F7" s="272"/>
      <c r="G7" s="272"/>
      <c r="H7" s="272"/>
      <c r="I7" s="272"/>
    </row>
    <row r="8" spans="1:20" ht="19.5" thickBot="1">
      <c r="A8" s="272" t="s">
        <v>71</v>
      </c>
      <c r="B8" s="272"/>
      <c r="C8" s="272"/>
      <c r="D8" s="272"/>
      <c r="E8" s="272"/>
      <c r="F8" s="272"/>
      <c r="G8" s="272"/>
      <c r="H8" s="272"/>
      <c r="I8" s="272"/>
      <c r="M8" s="84" t="s">
        <v>62</v>
      </c>
    </row>
    <row r="9" spans="1:20">
      <c r="A9" s="272" t="s">
        <v>33</v>
      </c>
      <c r="B9" s="272"/>
      <c r="C9" s="272"/>
      <c r="D9" s="272"/>
      <c r="E9" s="272"/>
      <c r="F9" s="272"/>
      <c r="G9" s="272"/>
      <c r="H9" s="272"/>
      <c r="I9" s="272"/>
      <c r="K9" s="286" t="s">
        <v>75</v>
      </c>
      <c r="L9" s="287"/>
      <c r="M9" s="294" t="s">
        <v>0</v>
      </c>
      <c r="N9" s="294" t="s">
        <v>1</v>
      </c>
      <c r="O9" s="294" t="s">
        <v>2</v>
      </c>
      <c r="P9" s="307" t="s">
        <v>4</v>
      </c>
      <c r="Q9" s="305" t="s">
        <v>12</v>
      </c>
      <c r="R9" s="310" t="s">
        <v>5</v>
      </c>
      <c r="S9" s="100"/>
    </row>
    <row r="10" spans="1:20" ht="14.1" customHeight="1" thickBot="1">
      <c r="K10" s="288"/>
      <c r="L10" s="289"/>
      <c r="M10" s="295"/>
      <c r="N10" s="295"/>
      <c r="O10" s="295"/>
      <c r="P10" s="308"/>
      <c r="Q10" s="306"/>
      <c r="R10" s="310"/>
      <c r="S10" s="101" t="s">
        <v>35</v>
      </c>
    </row>
    <row r="11" spans="1:20" ht="12" customHeight="1" thickBot="1">
      <c r="A11" s="268">
        <v>2</v>
      </c>
      <c r="B11" s="281" t="s">
        <v>100</v>
      </c>
      <c r="C11" s="276" t="s">
        <v>0</v>
      </c>
      <c r="D11" s="278" t="s">
        <v>1</v>
      </c>
      <c r="E11" s="280" t="s">
        <v>2</v>
      </c>
      <c r="F11" s="259" t="s">
        <v>4</v>
      </c>
      <c r="G11" s="261" t="s">
        <v>12</v>
      </c>
      <c r="H11" s="274" t="s">
        <v>5</v>
      </c>
      <c r="I11" s="85"/>
      <c r="K11" s="290"/>
      <c r="L11" s="291"/>
      <c r="M11" s="102">
        <f t="shared" ref="M11:S11" si="0">C13-C6</f>
        <v>0</v>
      </c>
      <c r="N11" s="102">
        <f t="shared" si="0"/>
        <v>0</v>
      </c>
      <c r="O11" s="102">
        <f t="shared" si="0"/>
        <v>0</v>
      </c>
      <c r="P11" s="103">
        <f t="shared" si="0"/>
        <v>0</v>
      </c>
      <c r="Q11" s="104">
        <f t="shared" si="0"/>
        <v>0</v>
      </c>
      <c r="R11" s="105">
        <f t="shared" si="0"/>
        <v>0</v>
      </c>
      <c r="S11" s="102">
        <f t="shared" si="0"/>
        <v>0</v>
      </c>
    </row>
    <row r="12" spans="1:20" ht="12" customHeight="1">
      <c r="A12" s="268"/>
      <c r="B12" s="281"/>
      <c r="C12" s="277"/>
      <c r="D12" s="279"/>
      <c r="E12" s="280"/>
      <c r="F12" s="260"/>
      <c r="G12" s="261"/>
      <c r="H12" s="275"/>
      <c r="I12" s="86" t="s">
        <v>6</v>
      </c>
      <c r="K12" s="300" t="s">
        <v>110</v>
      </c>
      <c r="L12" s="192" t="s">
        <v>108</v>
      </c>
      <c r="M12" s="199">
        <f>IF(M11&gt;0,M11*-1,0)</f>
        <v>0</v>
      </c>
      <c r="N12" s="199">
        <f>IF(N11&gt;0,N11*-1,0)</f>
        <v>0</v>
      </c>
      <c r="O12" s="199">
        <f>IF(O11&gt;0,O11*-1,0)</f>
        <v>0</v>
      </c>
      <c r="P12" s="200">
        <f>IF(P11&gt;0,P11*-1,0)</f>
        <v>0</v>
      </c>
      <c r="Q12" s="195"/>
      <c r="R12" s="196"/>
      <c r="S12" s="197">
        <f>IF(S11&gt;0,S11*-1,0)</f>
        <v>0</v>
      </c>
    </row>
    <row r="13" spans="1:20" ht="24.95" customHeight="1" thickBot="1">
      <c r="A13" s="268"/>
      <c r="B13" s="281"/>
      <c r="C13" s="21"/>
      <c r="D13" s="22"/>
      <c r="E13" s="23"/>
      <c r="F13" s="24"/>
      <c r="G13" s="20">
        <v>0</v>
      </c>
      <c r="H13" s="106">
        <f>SUM(C13:G13)</f>
        <v>0</v>
      </c>
      <c r="I13" s="107">
        <f>H13-E13-G13</f>
        <v>0</v>
      </c>
      <c r="K13" s="301"/>
      <c r="L13" s="201" t="s">
        <v>109</v>
      </c>
      <c r="M13" s="202">
        <f>IF(M11&lt;0,M11*-1,0)</f>
        <v>0</v>
      </c>
      <c r="N13" s="202">
        <f>IF(N11&lt;0,N11*-1,0)</f>
        <v>0</v>
      </c>
      <c r="O13" s="202">
        <f>IF(O11&lt;0,O11*-1,0)</f>
        <v>0</v>
      </c>
      <c r="P13" s="203">
        <f>IF(P11&lt;0,P11*-1,0)</f>
        <v>0</v>
      </c>
      <c r="Q13" s="194"/>
      <c r="R13" s="193"/>
      <c r="S13" s="198">
        <f>IF(S11&lt;0,S11*-1,0)</f>
        <v>0</v>
      </c>
    </row>
    <row r="14" spans="1:20" ht="14.1" customHeight="1" thickBot="1">
      <c r="I14" s="109" t="s">
        <v>22</v>
      </c>
      <c r="R14" s="118"/>
      <c r="S14" s="119"/>
      <c r="T14" s="110"/>
    </row>
    <row r="15" spans="1:20" s="110" customFormat="1" ht="12.6" customHeight="1" thickBot="1">
      <c r="A15" s="349">
        <v>3</v>
      </c>
      <c r="B15" s="254" t="s">
        <v>117</v>
      </c>
      <c r="C15" s="266" t="s">
        <v>0</v>
      </c>
      <c r="D15" s="264" t="s">
        <v>1</v>
      </c>
      <c r="E15" s="262" t="s">
        <v>2</v>
      </c>
      <c r="F15" s="269" t="s">
        <v>4</v>
      </c>
      <c r="G15" s="270" t="s">
        <v>23</v>
      </c>
      <c r="H15" s="111"/>
      <c r="I15" s="111"/>
      <c r="K15" s="189" t="s">
        <v>112</v>
      </c>
      <c r="L15" s="112"/>
      <c r="M15" s="113"/>
      <c r="N15" s="113"/>
      <c r="O15" s="113"/>
      <c r="P15" s="113"/>
      <c r="Q15" s="112"/>
      <c r="R15" s="84"/>
      <c r="S15" s="84"/>
    </row>
    <row r="16" spans="1:20" s="110" customFormat="1" ht="12.6" customHeight="1">
      <c r="A16" s="350"/>
      <c r="B16" s="255"/>
      <c r="C16" s="267"/>
      <c r="D16" s="265"/>
      <c r="E16" s="263"/>
      <c r="F16" s="263"/>
      <c r="G16" s="271"/>
      <c r="H16" s="114"/>
      <c r="I16" s="114"/>
      <c r="K16" s="325" t="s">
        <v>113</v>
      </c>
      <c r="L16" s="326"/>
      <c r="M16" s="116" t="s">
        <v>48</v>
      </c>
      <c r="N16" s="116" t="s">
        <v>49</v>
      </c>
      <c r="O16" s="116" t="s">
        <v>50</v>
      </c>
      <c r="P16" s="117" t="s">
        <v>51</v>
      </c>
      <c r="Q16" s="112"/>
    </row>
    <row r="17" spans="1:20" s="110" customFormat="1" ht="24.95" customHeight="1">
      <c r="A17" s="350"/>
      <c r="B17" s="255"/>
      <c r="C17" s="25"/>
      <c r="D17" s="26"/>
      <c r="E17" s="27"/>
      <c r="F17" s="28"/>
      <c r="G17" s="115">
        <f>SUM(C17,D17,F17)</f>
        <v>0</v>
      </c>
      <c r="H17" s="111"/>
      <c r="I17" s="111"/>
      <c r="K17" s="252" t="s">
        <v>111</v>
      </c>
      <c r="L17" s="253"/>
      <c r="M17" s="204">
        <f>IF(C17&lt;0,C17,0)</f>
        <v>0</v>
      </c>
      <c r="N17" s="204">
        <f t="shared" ref="N17:P17" si="1">IF(D17&lt;0,D17,0)</f>
        <v>0</v>
      </c>
      <c r="O17" s="204">
        <f t="shared" si="1"/>
        <v>0</v>
      </c>
      <c r="P17" s="205">
        <f t="shared" si="1"/>
        <v>0</v>
      </c>
      <c r="Q17" s="112"/>
      <c r="R17" s="118"/>
      <c r="S17" s="119"/>
    </row>
    <row r="18" spans="1:20" s="110" customFormat="1" ht="19.5" thickBot="1">
      <c r="A18" s="351"/>
      <c r="B18" s="120" t="s">
        <v>118</v>
      </c>
      <c r="C18" s="30"/>
      <c r="D18" s="31"/>
      <c r="E18" s="32"/>
      <c r="F18" s="33"/>
      <c r="G18" s="121">
        <f>SUM(C18,D18,F18)</f>
        <v>0</v>
      </c>
      <c r="H18" s="111"/>
      <c r="I18" s="111"/>
      <c r="K18" s="323" t="s">
        <v>76</v>
      </c>
      <c r="L18" s="324"/>
      <c r="M18" s="122">
        <f>IF(C17&gt;0,C17,0)</f>
        <v>0</v>
      </c>
      <c r="N18" s="122">
        <f t="shared" ref="N18:P18" si="2">IF(D17&gt;0,D17,0)</f>
        <v>0</v>
      </c>
      <c r="O18" s="122">
        <f t="shared" si="2"/>
        <v>0</v>
      </c>
      <c r="P18" s="123">
        <f t="shared" si="2"/>
        <v>0</v>
      </c>
      <c r="Q18" s="112"/>
      <c r="R18" s="84"/>
      <c r="S18" s="84"/>
    </row>
    <row r="19" spans="1:20" s="110" customFormat="1" ht="13.5" customHeight="1">
      <c r="A19" s="284" t="s">
        <v>119</v>
      </c>
      <c r="B19" s="284"/>
      <c r="C19" s="284"/>
      <c r="D19" s="284"/>
      <c r="E19" s="284"/>
      <c r="F19" s="284"/>
      <c r="G19" s="284"/>
      <c r="H19" s="284"/>
      <c r="I19" s="284"/>
      <c r="T19" s="84"/>
    </row>
    <row r="20" spans="1:20" s="110" customFormat="1" ht="38.25" customHeight="1" thickBot="1">
      <c r="A20" s="284"/>
      <c r="B20" s="284"/>
      <c r="C20" s="284"/>
      <c r="D20" s="284"/>
      <c r="E20" s="284"/>
      <c r="F20" s="284"/>
      <c r="G20" s="284"/>
      <c r="H20" s="284"/>
      <c r="I20" s="284"/>
      <c r="T20" s="84"/>
    </row>
    <row r="21" spans="1:20" s="110" customFormat="1" ht="13.5" customHeight="1">
      <c r="A21" s="84"/>
      <c r="B21" s="84"/>
      <c r="C21" s="84"/>
      <c r="D21" s="84"/>
      <c r="E21" s="84"/>
      <c r="F21" s="84"/>
      <c r="G21" s="84"/>
      <c r="H21" s="84"/>
      <c r="I21" s="84"/>
      <c r="K21" s="311" t="s">
        <v>38</v>
      </c>
      <c r="L21" s="312"/>
      <c r="M21" s="124" t="s">
        <v>123</v>
      </c>
      <c r="N21" s="125" t="s">
        <v>124</v>
      </c>
      <c r="O21" s="126" t="s">
        <v>116</v>
      </c>
      <c r="P21" s="342" t="s">
        <v>44</v>
      </c>
      <c r="Q21" s="343"/>
      <c r="R21" s="127"/>
      <c r="S21" s="128"/>
      <c r="T21" s="84"/>
    </row>
    <row r="22" spans="1:20" s="110" customFormat="1" ht="24.95" customHeight="1">
      <c r="A22" s="268">
        <v>4</v>
      </c>
      <c r="B22" s="258" t="s">
        <v>21</v>
      </c>
      <c r="C22" s="129" t="s">
        <v>2</v>
      </c>
      <c r="D22" s="129" t="s">
        <v>9</v>
      </c>
      <c r="E22" s="129" t="s">
        <v>5</v>
      </c>
      <c r="F22" s="84"/>
      <c r="G22" s="84"/>
      <c r="H22" s="84"/>
      <c r="I22" s="84"/>
      <c r="K22" s="313"/>
      <c r="L22" s="314"/>
      <c r="M22" s="130" t="s">
        <v>40</v>
      </c>
      <c r="N22" s="131" t="s">
        <v>39</v>
      </c>
      <c r="O22" s="132" t="s">
        <v>41</v>
      </c>
      <c r="P22" s="344"/>
      <c r="Q22" s="345"/>
      <c r="R22" s="133" t="s">
        <v>42</v>
      </c>
      <c r="S22" s="134" t="s">
        <v>43</v>
      </c>
      <c r="T22" s="84"/>
    </row>
    <row r="23" spans="1:20" s="110" customFormat="1" ht="24.95" customHeight="1" thickBot="1">
      <c r="A23" s="268"/>
      <c r="B23" s="258"/>
      <c r="C23" s="102">
        <f>IF(E6&lt;E13,P24,0)</f>
        <v>0</v>
      </c>
      <c r="D23" s="29"/>
      <c r="E23" s="102">
        <f>SUM(C23:D23)</f>
        <v>0</v>
      </c>
      <c r="F23" s="84"/>
      <c r="G23" s="84"/>
      <c r="H23" s="84"/>
      <c r="I23" s="84"/>
      <c r="K23" s="313"/>
      <c r="L23" s="314"/>
      <c r="M23" s="135" t="s">
        <v>114</v>
      </c>
      <c r="N23" s="136" t="s">
        <v>115</v>
      </c>
      <c r="O23" s="137" t="s">
        <v>103</v>
      </c>
      <c r="P23" s="344"/>
      <c r="Q23" s="345"/>
      <c r="R23" s="138" t="s">
        <v>45</v>
      </c>
      <c r="S23" s="139" t="s">
        <v>37</v>
      </c>
      <c r="T23" s="84"/>
    </row>
    <row r="24" spans="1:20" ht="13.5" customHeight="1" thickBot="1">
      <c r="K24" s="315"/>
      <c r="L24" s="316"/>
      <c r="M24" s="140">
        <f>I6-I13</f>
        <v>0</v>
      </c>
      <c r="N24" s="141">
        <f>G17</f>
        <v>0</v>
      </c>
      <c r="O24" s="142">
        <f>IF(M24&gt;N24,M24-N24,0)</f>
        <v>0</v>
      </c>
      <c r="P24" s="327">
        <f>MIN(R24:S24)</f>
        <v>0</v>
      </c>
      <c r="Q24" s="328"/>
      <c r="R24" s="143">
        <f>O24-D23</f>
        <v>0</v>
      </c>
      <c r="S24" s="144">
        <f>E13+E17-E6</f>
        <v>0</v>
      </c>
    </row>
    <row r="25" spans="1:20" ht="12.6" customHeight="1" thickBot="1">
      <c r="A25" s="268">
        <v>5</v>
      </c>
      <c r="B25" s="281" t="s">
        <v>63</v>
      </c>
      <c r="C25" s="276" t="s">
        <v>0</v>
      </c>
      <c r="D25" s="278" t="s">
        <v>1</v>
      </c>
      <c r="E25" s="280" t="s">
        <v>2</v>
      </c>
      <c r="F25" s="259" t="s">
        <v>4</v>
      </c>
      <c r="G25" s="261" t="s">
        <v>3</v>
      </c>
      <c r="H25" s="274" t="s">
        <v>5</v>
      </c>
      <c r="I25" s="85"/>
    </row>
    <row r="26" spans="1:20" ht="12.6" customHeight="1">
      <c r="A26" s="268"/>
      <c r="B26" s="281"/>
      <c r="C26" s="277"/>
      <c r="D26" s="279"/>
      <c r="E26" s="280"/>
      <c r="F26" s="260"/>
      <c r="G26" s="261"/>
      <c r="H26" s="275"/>
      <c r="I26" s="86" t="s">
        <v>6</v>
      </c>
    </row>
    <row r="27" spans="1:20" ht="24.95" customHeight="1" thickBot="1">
      <c r="A27" s="268"/>
      <c r="B27" s="281"/>
      <c r="C27" s="145">
        <f>C6-C13</f>
        <v>0</v>
      </c>
      <c r="D27" s="146">
        <f>D6-D13</f>
        <v>0</v>
      </c>
      <c r="E27" s="147">
        <f>E6-E13</f>
        <v>0</v>
      </c>
      <c r="F27" s="148">
        <f>F6-F13</f>
        <v>0</v>
      </c>
      <c r="G27" s="104">
        <f>G6-G13</f>
        <v>0</v>
      </c>
      <c r="H27" s="105">
        <f>SUM(C27:G27)</f>
        <v>0</v>
      </c>
      <c r="I27" s="149">
        <f>C27+D27+F27</f>
        <v>0</v>
      </c>
    </row>
    <row r="28" spans="1:20" ht="14.1" customHeight="1" thickBot="1">
      <c r="I28" s="150"/>
    </row>
    <row r="29" spans="1:20" ht="24.95" customHeight="1">
      <c r="A29" s="268">
        <v>6</v>
      </c>
      <c r="B29" s="256" t="s">
        <v>105</v>
      </c>
      <c r="C29" s="151" t="s">
        <v>104</v>
      </c>
      <c r="E29" s="152" t="s">
        <v>64</v>
      </c>
      <c r="F29" s="151" t="s">
        <v>106</v>
      </c>
      <c r="G29" s="151" t="s">
        <v>47</v>
      </c>
      <c r="H29" s="206" t="s">
        <v>121</v>
      </c>
      <c r="I29" s="153" t="s">
        <v>46</v>
      </c>
    </row>
    <row r="30" spans="1:20" ht="24.95" customHeight="1" thickBot="1">
      <c r="A30" s="268"/>
      <c r="B30" s="257"/>
      <c r="C30" s="29"/>
      <c r="E30" s="102">
        <f>I27</f>
        <v>0</v>
      </c>
      <c r="F30" s="102">
        <f>E23</f>
        <v>0</v>
      </c>
      <c r="G30" s="102">
        <f>C30</f>
        <v>0</v>
      </c>
      <c r="H30" s="190">
        <f>IF(C18&gt;0,C18,0)+IF(D18&gt;0,D18,0)+IF(F18&gt;0,F18,0)</f>
        <v>0</v>
      </c>
      <c r="I30" s="148">
        <f>IF(E30-F30-G30-H30&lt;0,0,E30-F30-G30-H30)</f>
        <v>0</v>
      </c>
    </row>
    <row r="31" spans="1:20" ht="13.5" customHeight="1" thickBot="1">
      <c r="I31" s="150"/>
    </row>
    <row r="32" spans="1:20" ht="14.1" customHeight="1" thickBot="1">
      <c r="A32" s="268">
        <v>7</v>
      </c>
      <c r="B32" s="282" t="s">
        <v>93</v>
      </c>
      <c r="C32" s="276" t="s">
        <v>0</v>
      </c>
      <c r="D32" s="278" t="s">
        <v>1</v>
      </c>
      <c r="E32" s="280" t="s">
        <v>2</v>
      </c>
      <c r="F32" s="259" t="s">
        <v>4</v>
      </c>
      <c r="G32" s="261" t="s">
        <v>3</v>
      </c>
      <c r="H32" s="274" t="s">
        <v>5</v>
      </c>
      <c r="I32" s="85"/>
      <c r="K32" s="317" t="s">
        <v>91</v>
      </c>
      <c r="L32" s="318"/>
      <c r="M32" s="295" t="s">
        <v>0</v>
      </c>
      <c r="N32" s="295" t="s">
        <v>1</v>
      </c>
      <c r="O32" s="295" t="s">
        <v>2</v>
      </c>
      <c r="P32" s="295" t="s">
        <v>4</v>
      </c>
      <c r="Q32" s="309" t="s">
        <v>12</v>
      </c>
      <c r="R32" s="310" t="s">
        <v>5</v>
      </c>
      <c r="S32" s="100"/>
    </row>
    <row r="33" spans="1:19" ht="14.1" customHeight="1">
      <c r="A33" s="268"/>
      <c r="B33" s="283"/>
      <c r="C33" s="277"/>
      <c r="D33" s="279"/>
      <c r="E33" s="280"/>
      <c r="F33" s="260"/>
      <c r="G33" s="261"/>
      <c r="H33" s="275"/>
      <c r="I33" s="86" t="s">
        <v>6</v>
      </c>
      <c r="K33" s="319"/>
      <c r="L33" s="320"/>
      <c r="M33" s="295"/>
      <c r="N33" s="295"/>
      <c r="O33" s="295"/>
      <c r="P33" s="295"/>
      <c r="Q33" s="291"/>
      <c r="R33" s="310"/>
      <c r="S33" s="101" t="s">
        <v>35</v>
      </c>
    </row>
    <row r="34" spans="1:19" ht="24.95" customHeight="1">
      <c r="A34" s="268"/>
      <c r="B34" s="154" t="s">
        <v>16</v>
      </c>
      <c r="C34" s="59"/>
      <c r="D34" s="60"/>
      <c r="E34" s="61"/>
      <c r="F34" s="62"/>
      <c r="G34" s="63"/>
      <c r="H34" s="105">
        <f>SUM(C34:G34)</f>
        <v>0</v>
      </c>
      <c r="I34" s="155">
        <f>H34-E34-G34</f>
        <v>0</v>
      </c>
      <c r="K34" s="321"/>
      <c r="L34" s="322"/>
      <c r="M34" s="102">
        <f>C13-C34</f>
        <v>0</v>
      </c>
      <c r="N34" s="102">
        <f t="shared" ref="N34:S34" si="3">D13-D34</f>
        <v>0</v>
      </c>
      <c r="O34" s="102">
        <f t="shared" si="3"/>
        <v>0</v>
      </c>
      <c r="P34" s="102">
        <f t="shared" si="3"/>
        <v>0</v>
      </c>
      <c r="Q34" s="104">
        <f t="shared" si="3"/>
        <v>0</v>
      </c>
      <c r="R34" s="105">
        <f t="shared" si="3"/>
        <v>0</v>
      </c>
      <c r="S34" s="102">
        <f t="shared" si="3"/>
        <v>0</v>
      </c>
    </row>
    <row r="35" spans="1:19" ht="24.95" customHeight="1" thickBot="1">
      <c r="A35" s="268"/>
      <c r="B35" s="156" t="s">
        <v>56</v>
      </c>
      <c r="C35" s="64"/>
      <c r="D35" s="65"/>
      <c r="E35" s="61"/>
      <c r="F35" s="66"/>
      <c r="G35" s="63"/>
      <c r="H35" s="105">
        <f>SUM(C35:G35)</f>
        <v>0</v>
      </c>
      <c r="I35" s="148">
        <f>H35-E35-G35</f>
        <v>0</v>
      </c>
    </row>
    <row r="36" spans="1:19" ht="18.75" customHeight="1">
      <c r="A36" s="272" t="s">
        <v>73</v>
      </c>
      <c r="B36" s="272"/>
      <c r="C36" s="272"/>
      <c r="D36" s="272"/>
      <c r="E36" s="272"/>
      <c r="F36" s="272"/>
      <c r="G36" s="272"/>
      <c r="H36" s="272"/>
      <c r="I36" s="272"/>
    </row>
    <row r="37" spans="1:19" ht="13.5" customHeight="1" thickBot="1"/>
    <row r="38" spans="1:19" ht="33" customHeight="1">
      <c r="A38" s="268">
        <v>8</v>
      </c>
      <c r="B38" s="157" t="s">
        <v>15</v>
      </c>
      <c r="C38" s="129" t="s">
        <v>0</v>
      </c>
      <c r="D38" s="129" t="s">
        <v>1</v>
      </c>
      <c r="E38" s="129" t="s">
        <v>4</v>
      </c>
      <c r="F38" s="129" t="s">
        <v>5</v>
      </c>
      <c r="M38" s="191"/>
      <c r="N38" s="188" t="s">
        <v>90</v>
      </c>
      <c r="O38" s="188" t="s">
        <v>89</v>
      </c>
      <c r="Q38" s="339" t="s">
        <v>87</v>
      </c>
      <c r="R38" s="340"/>
      <c r="S38" s="158" t="s">
        <v>88</v>
      </c>
    </row>
    <row r="39" spans="1:19" ht="24.95" customHeight="1">
      <c r="A39" s="268"/>
      <c r="B39" s="159" t="s">
        <v>57</v>
      </c>
      <c r="C39" s="67"/>
      <c r="D39" s="67"/>
      <c r="E39" s="67"/>
      <c r="F39" s="160">
        <f>SUM(C39:E39)</f>
        <v>0</v>
      </c>
      <c r="N39" s="108">
        <f>IF(AND(I34&lt;&gt;I35,H50="Ｂ"),E50,E49)</f>
        <v>0</v>
      </c>
      <c r="O39" s="187">
        <f>IF(AND(I34&lt;&gt;I35,H50="Ｂ"),C50,C49)</f>
        <v>0</v>
      </c>
      <c r="Q39" s="161">
        <v>0</v>
      </c>
      <c r="R39" s="19" t="s">
        <v>82</v>
      </c>
      <c r="S39" s="103">
        <v>1140</v>
      </c>
    </row>
    <row r="40" spans="1:19" ht="24.95" customHeight="1">
      <c r="A40" s="268"/>
      <c r="B40" s="159" t="s">
        <v>58</v>
      </c>
      <c r="C40" s="67"/>
      <c r="D40" s="67"/>
      <c r="E40" s="67"/>
      <c r="F40" s="160">
        <f>SUM(C40:E40)</f>
        <v>0</v>
      </c>
      <c r="Q40" s="161">
        <v>0.5</v>
      </c>
      <c r="R40" s="19" t="s">
        <v>83</v>
      </c>
      <c r="S40" s="103">
        <v>1368</v>
      </c>
    </row>
    <row r="41" spans="1:19" ht="24" customHeight="1">
      <c r="A41" s="347" t="s">
        <v>97</v>
      </c>
      <c r="B41" s="348"/>
      <c r="C41" s="348"/>
      <c r="D41" s="348"/>
      <c r="E41" s="348"/>
      <c r="F41" s="348"/>
      <c r="G41" s="348"/>
      <c r="H41" s="348"/>
      <c r="I41" s="348"/>
      <c r="Q41" s="161">
        <v>0.6</v>
      </c>
      <c r="R41" s="19" t="s">
        <v>84</v>
      </c>
      <c r="S41" s="103">
        <v>1596</v>
      </c>
    </row>
    <row r="42" spans="1:19" ht="24" customHeight="1">
      <c r="A42" s="348"/>
      <c r="B42" s="348"/>
      <c r="C42" s="348"/>
      <c r="D42" s="348"/>
      <c r="E42" s="348"/>
      <c r="F42" s="348"/>
      <c r="G42" s="348"/>
      <c r="H42" s="348"/>
      <c r="I42" s="348"/>
      <c r="Q42" s="161">
        <v>0.7</v>
      </c>
      <c r="R42" s="19" t="s">
        <v>85</v>
      </c>
      <c r="S42" s="103">
        <v>1824</v>
      </c>
    </row>
    <row r="43" spans="1:19" ht="22.5" customHeight="1">
      <c r="A43" s="348"/>
      <c r="B43" s="348"/>
      <c r="C43" s="348"/>
      <c r="D43" s="348"/>
      <c r="E43" s="348"/>
      <c r="F43" s="348"/>
      <c r="G43" s="348"/>
      <c r="H43" s="348"/>
      <c r="I43" s="348"/>
      <c r="Q43" s="161">
        <v>0.8</v>
      </c>
      <c r="R43" s="19" t="s">
        <v>86</v>
      </c>
      <c r="S43" s="103">
        <v>2052</v>
      </c>
    </row>
    <row r="44" spans="1:19" ht="22.5" customHeight="1" thickBot="1">
      <c r="A44" s="348"/>
      <c r="B44" s="348"/>
      <c r="C44" s="348"/>
      <c r="D44" s="348"/>
      <c r="E44" s="348"/>
      <c r="F44" s="348"/>
      <c r="G44" s="348"/>
      <c r="H44" s="348"/>
      <c r="I44" s="348"/>
      <c r="Q44" s="162">
        <v>0.9</v>
      </c>
      <c r="R44" s="163"/>
      <c r="S44" s="146">
        <v>2280</v>
      </c>
    </row>
    <row r="45" spans="1:19" ht="22.5" customHeight="1">
      <c r="A45" s="348"/>
      <c r="B45" s="348"/>
      <c r="C45" s="348"/>
      <c r="D45" s="348"/>
      <c r="E45" s="348"/>
      <c r="F45" s="348"/>
      <c r="G45" s="348"/>
      <c r="H45" s="348"/>
      <c r="I45" s="348"/>
    </row>
    <row r="46" spans="1:19">
      <c r="A46" s="272" t="s">
        <v>101</v>
      </c>
      <c r="B46" s="272"/>
      <c r="C46" s="272"/>
      <c r="D46" s="272"/>
      <c r="E46" s="272"/>
      <c r="F46" s="272"/>
      <c r="G46" s="272"/>
      <c r="H46" s="272"/>
      <c r="I46" s="272"/>
    </row>
    <row r="47" spans="1:19" ht="13.5" customHeight="1"/>
    <row r="48" spans="1:19" ht="24.95" customHeight="1">
      <c r="A48" s="349">
        <v>9</v>
      </c>
      <c r="B48" s="164" t="s">
        <v>19</v>
      </c>
      <c r="C48" s="273" t="s">
        <v>14</v>
      </c>
      <c r="D48" s="273"/>
      <c r="E48" s="273" t="s">
        <v>13</v>
      </c>
      <c r="F48" s="273"/>
      <c r="H48" s="258" t="s">
        <v>20</v>
      </c>
      <c r="I48" s="165"/>
    </row>
    <row r="49" spans="1:18" ht="24.95" customHeight="1">
      <c r="A49" s="350"/>
      <c r="B49" s="166" t="s">
        <v>18</v>
      </c>
      <c r="C49" s="353">
        <f>IFERROR(ROUNDDOWN(F39/I34*1/365,3),0)</f>
        <v>0</v>
      </c>
      <c r="D49" s="353"/>
      <c r="E49" s="354">
        <f>ROUNDDOWN(C49*I34,0)</f>
        <v>0</v>
      </c>
      <c r="F49" s="354"/>
      <c r="G49" s="84" t="s">
        <v>17</v>
      </c>
      <c r="H49" s="352"/>
      <c r="I49" s="167" t="s">
        <v>30</v>
      </c>
    </row>
    <row r="50" spans="1:18" ht="24.95" customHeight="1">
      <c r="A50" s="351"/>
      <c r="B50" s="166" t="s">
        <v>55</v>
      </c>
      <c r="C50" s="353">
        <f>IFERROR(ROUNDDOWN(F40/I35*1/365,3),0)</f>
        <v>0</v>
      </c>
      <c r="D50" s="353"/>
      <c r="E50" s="354">
        <f>ROUNDDOWN(C50*I35,0)</f>
        <v>0</v>
      </c>
      <c r="F50" s="354"/>
      <c r="G50" s="84" t="s">
        <v>17</v>
      </c>
      <c r="H50" s="170" t="s">
        <v>107</v>
      </c>
      <c r="I50" s="167" t="s">
        <v>31</v>
      </c>
    </row>
    <row r="51" spans="1:18" ht="13.5" customHeight="1"/>
    <row r="52" spans="1:18" ht="26.1" customHeight="1" thickBot="1">
      <c r="A52" s="268">
        <v>10</v>
      </c>
      <c r="B52" s="346" t="s">
        <v>98</v>
      </c>
      <c r="C52" s="129" t="s">
        <v>7</v>
      </c>
      <c r="D52" s="129" t="s">
        <v>52</v>
      </c>
      <c r="E52" s="171" t="s">
        <v>8</v>
      </c>
      <c r="L52" s="84" t="s">
        <v>74</v>
      </c>
    </row>
    <row r="53" spans="1:18" ht="26.1" customHeight="1">
      <c r="A53" s="268"/>
      <c r="B53" s="346"/>
      <c r="C53" s="172">
        <f>VLOOKUP(O39,Q39:S44,3)</f>
        <v>1140</v>
      </c>
      <c r="D53" s="108">
        <f>IF(I6&lt;N39,0,IF(I6-N39&gt;I30+C30,I30,IF(I6-N39-C30&gt;0,I6-N39-C30,0)))</f>
        <v>0</v>
      </c>
      <c r="E53" s="172">
        <f>C53*D53</f>
        <v>0</v>
      </c>
      <c r="L53" s="245" t="s">
        <v>60</v>
      </c>
      <c r="M53" s="246"/>
      <c r="N53" s="249" t="s">
        <v>94</v>
      </c>
      <c r="O53" s="250" t="s">
        <v>59</v>
      </c>
    </row>
    <row r="54" spans="1:18" ht="13.5" customHeight="1">
      <c r="L54" s="247"/>
      <c r="M54" s="248"/>
      <c r="N54" s="248"/>
      <c r="O54" s="251"/>
    </row>
    <row r="55" spans="1:18" ht="26.1" customHeight="1" thickBot="1">
      <c r="A55" s="268">
        <v>11</v>
      </c>
      <c r="B55" s="346" t="s">
        <v>99</v>
      </c>
      <c r="C55" s="129" t="s">
        <v>7</v>
      </c>
      <c r="D55" s="129" t="s">
        <v>52</v>
      </c>
      <c r="E55" s="171" t="s">
        <v>8</v>
      </c>
      <c r="L55" s="243">
        <f>I4*0.9</f>
        <v>0</v>
      </c>
      <c r="M55" s="244"/>
      <c r="N55" s="168">
        <f>I13</f>
        <v>0</v>
      </c>
      <c r="O55" s="169" t="b">
        <f>IF(L55&gt;=N55,TRUE)</f>
        <v>1</v>
      </c>
    </row>
    <row r="56" spans="1:18" ht="26.1" customHeight="1">
      <c r="A56" s="268"/>
      <c r="B56" s="346"/>
      <c r="C56" s="172">
        <f>S44</f>
        <v>2280</v>
      </c>
      <c r="D56" s="102">
        <f>I30-D53</f>
        <v>0</v>
      </c>
      <c r="E56" s="172">
        <f>C56*D56</f>
        <v>0</v>
      </c>
      <c r="L56" s="173"/>
      <c r="M56" s="173"/>
      <c r="N56" s="174"/>
    </row>
    <row r="57" spans="1:18" ht="13.5" customHeight="1" thickBot="1">
      <c r="L57" s="84" t="s">
        <v>120</v>
      </c>
    </row>
    <row r="58" spans="1:18" ht="30" customHeight="1">
      <c r="A58" s="175" t="s">
        <v>11</v>
      </c>
      <c r="B58" s="176" t="s">
        <v>65</v>
      </c>
      <c r="C58" s="101" t="str">
        <f>IF(AND(O55,Q60),"○","×")</f>
        <v>○</v>
      </c>
      <c r="L58" s="245" t="s">
        <v>61</v>
      </c>
      <c r="M58" s="246"/>
      <c r="N58" s="335" t="s">
        <v>80</v>
      </c>
      <c r="O58" s="177"/>
      <c r="P58" s="177"/>
      <c r="Q58" s="335" t="s">
        <v>96</v>
      </c>
      <c r="R58" s="336"/>
    </row>
    <row r="59" spans="1:18" ht="14.1" customHeight="1" thickBot="1">
      <c r="L59" s="247"/>
      <c r="M59" s="248"/>
      <c r="N59" s="341"/>
      <c r="O59" s="178" t="s">
        <v>81</v>
      </c>
      <c r="P59" s="179" t="s">
        <v>95</v>
      </c>
      <c r="Q59" s="337"/>
      <c r="R59" s="338"/>
    </row>
    <row r="60" spans="1:18" ht="30" customHeight="1" thickBot="1">
      <c r="A60" s="180">
        <v>12</v>
      </c>
      <c r="B60" s="181" t="s">
        <v>10</v>
      </c>
      <c r="C60" s="182">
        <f>IF(C58="○",E53+E56,"－")</f>
        <v>0</v>
      </c>
      <c r="F60" s="118"/>
      <c r="G60" s="183"/>
      <c r="L60" s="243">
        <f>I4*10%</f>
        <v>0</v>
      </c>
      <c r="M60" s="244"/>
      <c r="N60" s="184">
        <f>S34*-1</f>
        <v>0</v>
      </c>
      <c r="O60" s="185">
        <f>G17</f>
        <v>0</v>
      </c>
      <c r="P60" s="186">
        <f>N60-O60</f>
        <v>0</v>
      </c>
      <c r="Q60" s="334" t="b">
        <f>IF(L60&lt;=P60,TRUE)</f>
        <v>1</v>
      </c>
      <c r="R60" s="293"/>
    </row>
    <row r="61" spans="1:18" ht="14.1"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15" priority="13">
      <formula>OR($I$34=$I$35,$H$50="Ａ")</formula>
    </cfRule>
  </conditionalFormatting>
  <conditionalFormatting sqref="C50:F50">
    <cfRule type="expression" dxfId="14" priority="12">
      <formula>AND($I$34&lt;&gt;$I$35,$H$50="Ｂ")</formula>
    </cfRule>
  </conditionalFormatting>
  <conditionalFormatting sqref="G49">
    <cfRule type="expression" dxfId="13" priority="11">
      <formula>AND($I$34&lt;&gt;$I$35,$H$50="Ｂ")</formula>
    </cfRule>
  </conditionalFormatting>
  <conditionalFormatting sqref="G50">
    <cfRule type="expression" dxfId="12" priority="10">
      <formula>OR($I$34=$I$35,$H$50="Ａ")</formula>
    </cfRule>
  </conditionalFormatting>
  <conditionalFormatting sqref="I13">
    <cfRule type="expression" dxfId="11" priority="8">
      <formula>NOT($N$6)</formula>
    </cfRule>
  </conditionalFormatting>
  <conditionalFormatting sqref="I14">
    <cfRule type="expression" dxfId="10" priority="7">
      <formula>NOT($N$6)</formula>
    </cfRule>
  </conditionalFormatting>
  <conditionalFormatting sqref="H48:H50">
    <cfRule type="expression" dxfId="9"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showGridLines="0" view="pageBreakPreview" zoomScaleNormal="85" zoomScaleSheetLayoutView="100" workbookViewId="0">
      <selection activeCell="E4" sqref="E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208" t="s">
        <v>142</v>
      </c>
      <c r="B1" s="44"/>
      <c r="C1" s="44"/>
      <c r="D1" s="44"/>
      <c r="E1" s="44"/>
      <c r="F1" s="44"/>
      <c r="G1" s="44"/>
      <c r="H1" s="44"/>
      <c r="I1" s="44"/>
      <c r="J1" s="44"/>
      <c r="K1" s="44"/>
      <c r="L1" s="44"/>
      <c r="M1" s="44"/>
      <c r="N1" s="44"/>
      <c r="O1" s="44"/>
      <c r="P1" s="44"/>
      <c r="Q1" s="44"/>
      <c r="R1" s="44"/>
      <c r="S1" s="44"/>
      <c r="T1" s="44"/>
      <c r="U1" s="44"/>
      <c r="V1" s="44"/>
      <c r="W1" s="44"/>
      <c r="X1" s="44"/>
      <c r="Y1" s="44"/>
    </row>
    <row r="2" spans="1:25" ht="59.25" customHeight="1">
      <c r="A2" s="359" t="s">
        <v>24</v>
      </c>
      <c r="B2" s="360" t="s">
        <v>78</v>
      </c>
      <c r="C2" s="360"/>
      <c r="D2" s="360"/>
      <c r="E2" s="361" t="s">
        <v>29</v>
      </c>
      <c r="F2" s="361" t="s">
        <v>28</v>
      </c>
      <c r="G2" s="357"/>
      <c r="H2" s="357"/>
      <c r="I2" s="357"/>
      <c r="J2" s="357"/>
      <c r="K2" s="357"/>
      <c r="L2" s="361" t="s">
        <v>32</v>
      </c>
      <c r="M2" s="357"/>
      <c r="N2" s="357"/>
      <c r="O2" s="357"/>
      <c r="P2" s="357"/>
      <c r="Q2" s="357"/>
      <c r="R2" s="363" t="s">
        <v>77</v>
      </c>
      <c r="S2" s="364"/>
      <c r="T2" s="364"/>
      <c r="U2" s="364"/>
      <c r="V2" s="364"/>
      <c r="W2" s="357" t="s">
        <v>27</v>
      </c>
      <c r="X2" s="358"/>
      <c r="Y2" s="358"/>
    </row>
    <row r="3" spans="1:25" s="5" customFormat="1" ht="93.75" customHeight="1">
      <c r="A3" s="359"/>
      <c r="B3" s="360"/>
      <c r="C3" s="360"/>
      <c r="D3" s="360"/>
      <c r="E3" s="362"/>
      <c r="F3" s="45" t="s">
        <v>25</v>
      </c>
      <c r="G3" s="46" t="s">
        <v>0</v>
      </c>
      <c r="H3" s="47" t="s">
        <v>1</v>
      </c>
      <c r="I3" s="47" t="s">
        <v>2</v>
      </c>
      <c r="J3" s="47" t="s">
        <v>4</v>
      </c>
      <c r="K3" s="48" t="s">
        <v>3</v>
      </c>
      <c r="L3" s="49" t="s">
        <v>25</v>
      </c>
      <c r="M3" s="46" t="s">
        <v>0</v>
      </c>
      <c r="N3" s="47" t="s">
        <v>1</v>
      </c>
      <c r="O3" s="47" t="s">
        <v>2</v>
      </c>
      <c r="P3" s="50" t="s">
        <v>4</v>
      </c>
      <c r="Q3" s="48" t="s">
        <v>12</v>
      </c>
      <c r="R3" s="49" t="s">
        <v>25</v>
      </c>
      <c r="S3" s="46" t="s">
        <v>0</v>
      </c>
      <c r="T3" s="47" t="s">
        <v>1</v>
      </c>
      <c r="U3" s="47" t="s">
        <v>2</v>
      </c>
      <c r="V3" s="48" t="s">
        <v>4</v>
      </c>
      <c r="W3" s="49" t="s">
        <v>25</v>
      </c>
      <c r="X3" s="47" t="s">
        <v>2</v>
      </c>
      <c r="Y3" s="48" t="s">
        <v>26</v>
      </c>
    </row>
    <row r="4" spans="1:25" ht="27" customHeight="1">
      <c r="A4" s="51">
        <v>1</v>
      </c>
      <c r="B4" s="355" t="str">
        <f>第１号様式!P8&amp;""</f>
        <v/>
      </c>
      <c r="C4" s="355"/>
      <c r="D4" s="355"/>
      <c r="E4" s="52"/>
      <c r="F4" s="68">
        <f>SUM($G$4:$K$4)</f>
        <v>0</v>
      </c>
      <c r="G4" s="69">
        <f>第１号様式別紙!C6</f>
        <v>0</v>
      </c>
      <c r="H4" s="70">
        <f>第１号様式別紙!D6</f>
        <v>0</v>
      </c>
      <c r="I4" s="70">
        <f>第１号様式別紙!E6</f>
        <v>0</v>
      </c>
      <c r="J4" s="70">
        <f>第１号様式別紙!F6</f>
        <v>0</v>
      </c>
      <c r="K4" s="71">
        <f>第１号様式別紙!G6</f>
        <v>0</v>
      </c>
      <c r="L4" s="72">
        <f t="shared" ref="L4:L13" si="0">SUM(M4:P4)</f>
        <v>0</v>
      </c>
      <c r="M4" s="69">
        <f>第１号様式別紙!C13</f>
        <v>0</v>
      </c>
      <c r="N4" s="70">
        <f>第１号様式別紙!D13</f>
        <v>0</v>
      </c>
      <c r="O4" s="70">
        <f>第１号様式別紙!E13</f>
        <v>0</v>
      </c>
      <c r="P4" s="73">
        <f>第１号様式別紙!F13</f>
        <v>0</v>
      </c>
      <c r="Q4" s="71">
        <f>第１号様式別紙!G13</f>
        <v>0</v>
      </c>
      <c r="R4" s="72">
        <f>SUM(S4:V4)</f>
        <v>0</v>
      </c>
      <c r="S4" s="69">
        <f>第１号様式別紙!C17</f>
        <v>0</v>
      </c>
      <c r="T4" s="70">
        <f>第１号様式別紙!D17</f>
        <v>0</v>
      </c>
      <c r="U4" s="70">
        <f>第１号様式別紙!E17</f>
        <v>0</v>
      </c>
      <c r="V4" s="71">
        <f>第１号様式別紙!F17</f>
        <v>0</v>
      </c>
      <c r="W4" s="72">
        <f t="shared" ref="W4:W13" si="1">SUM(X4:Y4)</f>
        <v>0</v>
      </c>
      <c r="X4" s="70">
        <f>第１号様式別紙!C23</f>
        <v>0</v>
      </c>
      <c r="Y4" s="71">
        <f>第１号様式別紙!D23</f>
        <v>0</v>
      </c>
    </row>
    <row r="5" spans="1:25" ht="27" customHeight="1">
      <c r="A5" s="51">
        <v>2</v>
      </c>
      <c r="B5" s="356"/>
      <c r="C5" s="356"/>
      <c r="D5" s="356"/>
      <c r="E5" s="52"/>
      <c r="F5" s="68">
        <f t="shared" ref="F5:F13" si="2">SUM(G5:K5)</f>
        <v>0</v>
      </c>
      <c r="G5" s="74"/>
      <c r="H5" s="75"/>
      <c r="I5" s="75"/>
      <c r="J5" s="75"/>
      <c r="K5" s="76"/>
      <c r="L5" s="72">
        <f t="shared" si="0"/>
        <v>0</v>
      </c>
      <c r="M5" s="74"/>
      <c r="N5" s="75"/>
      <c r="O5" s="75"/>
      <c r="P5" s="77"/>
      <c r="Q5" s="207">
        <v>0</v>
      </c>
      <c r="R5" s="72">
        <f t="shared" ref="R5:R13" si="3">SUM(S5:V5)</f>
        <v>0</v>
      </c>
      <c r="S5" s="74"/>
      <c r="T5" s="75"/>
      <c r="U5" s="75"/>
      <c r="V5" s="76"/>
      <c r="W5" s="72">
        <f t="shared" si="1"/>
        <v>0</v>
      </c>
      <c r="X5" s="75"/>
      <c r="Y5" s="76"/>
    </row>
    <row r="6" spans="1:25" ht="27" customHeight="1">
      <c r="A6" s="51">
        <v>3</v>
      </c>
      <c r="B6" s="356"/>
      <c r="C6" s="356"/>
      <c r="D6" s="356"/>
      <c r="E6" s="52"/>
      <c r="F6" s="68">
        <f t="shared" si="2"/>
        <v>0</v>
      </c>
      <c r="G6" s="74"/>
      <c r="H6" s="75"/>
      <c r="I6" s="75"/>
      <c r="J6" s="75"/>
      <c r="K6" s="76"/>
      <c r="L6" s="72">
        <f t="shared" si="0"/>
        <v>0</v>
      </c>
      <c r="M6" s="74"/>
      <c r="N6" s="75"/>
      <c r="O6" s="75"/>
      <c r="P6" s="77"/>
      <c r="Q6" s="207">
        <v>0</v>
      </c>
      <c r="R6" s="72">
        <f t="shared" si="3"/>
        <v>0</v>
      </c>
      <c r="S6" s="74"/>
      <c r="T6" s="75"/>
      <c r="U6" s="75"/>
      <c r="V6" s="76"/>
      <c r="W6" s="72">
        <f t="shared" si="1"/>
        <v>0</v>
      </c>
      <c r="X6" s="75"/>
      <c r="Y6" s="76"/>
    </row>
    <row r="7" spans="1:25" ht="27" customHeight="1">
      <c r="A7" s="51">
        <v>4</v>
      </c>
      <c r="B7" s="356"/>
      <c r="C7" s="356"/>
      <c r="D7" s="356"/>
      <c r="E7" s="52"/>
      <c r="F7" s="68">
        <f t="shared" si="2"/>
        <v>0</v>
      </c>
      <c r="G7" s="74"/>
      <c r="H7" s="75"/>
      <c r="I7" s="75"/>
      <c r="J7" s="75"/>
      <c r="K7" s="76"/>
      <c r="L7" s="72">
        <f t="shared" si="0"/>
        <v>0</v>
      </c>
      <c r="M7" s="74"/>
      <c r="N7" s="75"/>
      <c r="O7" s="75"/>
      <c r="P7" s="77"/>
      <c r="Q7" s="207">
        <v>0</v>
      </c>
      <c r="R7" s="72">
        <f t="shared" si="3"/>
        <v>0</v>
      </c>
      <c r="S7" s="74"/>
      <c r="T7" s="75"/>
      <c r="U7" s="75"/>
      <c r="V7" s="76"/>
      <c r="W7" s="72">
        <f t="shared" si="1"/>
        <v>0</v>
      </c>
      <c r="X7" s="75"/>
      <c r="Y7" s="76"/>
    </row>
    <row r="8" spans="1:25" ht="27" customHeight="1">
      <c r="A8" s="51">
        <v>5</v>
      </c>
      <c r="B8" s="356"/>
      <c r="C8" s="356"/>
      <c r="D8" s="356"/>
      <c r="E8" s="52"/>
      <c r="F8" s="68">
        <f t="shared" si="2"/>
        <v>0</v>
      </c>
      <c r="G8" s="74"/>
      <c r="H8" s="75"/>
      <c r="I8" s="75"/>
      <c r="J8" s="75"/>
      <c r="K8" s="76"/>
      <c r="L8" s="72">
        <f t="shared" si="0"/>
        <v>0</v>
      </c>
      <c r="M8" s="74"/>
      <c r="N8" s="75"/>
      <c r="O8" s="75"/>
      <c r="P8" s="77"/>
      <c r="Q8" s="207">
        <v>0</v>
      </c>
      <c r="R8" s="72">
        <f t="shared" si="3"/>
        <v>0</v>
      </c>
      <c r="S8" s="74"/>
      <c r="T8" s="75"/>
      <c r="U8" s="75"/>
      <c r="V8" s="76"/>
      <c r="W8" s="72">
        <f t="shared" si="1"/>
        <v>0</v>
      </c>
      <c r="X8" s="75"/>
      <c r="Y8" s="76"/>
    </row>
    <row r="9" spans="1:25" ht="27" customHeight="1">
      <c r="A9" s="51">
        <v>6</v>
      </c>
      <c r="B9" s="356"/>
      <c r="C9" s="356"/>
      <c r="D9" s="356"/>
      <c r="E9" s="52"/>
      <c r="F9" s="68">
        <f t="shared" si="2"/>
        <v>0</v>
      </c>
      <c r="G9" s="74"/>
      <c r="H9" s="75"/>
      <c r="I9" s="75"/>
      <c r="J9" s="75"/>
      <c r="K9" s="76"/>
      <c r="L9" s="72">
        <f t="shared" si="0"/>
        <v>0</v>
      </c>
      <c r="M9" s="74"/>
      <c r="N9" s="75"/>
      <c r="O9" s="75"/>
      <c r="P9" s="77"/>
      <c r="Q9" s="207">
        <v>0</v>
      </c>
      <c r="R9" s="72">
        <f t="shared" si="3"/>
        <v>0</v>
      </c>
      <c r="S9" s="74"/>
      <c r="T9" s="75"/>
      <c r="U9" s="75"/>
      <c r="V9" s="76"/>
      <c r="W9" s="72">
        <f t="shared" si="1"/>
        <v>0</v>
      </c>
      <c r="X9" s="75"/>
      <c r="Y9" s="76"/>
    </row>
    <row r="10" spans="1:25" ht="27" customHeight="1">
      <c r="A10" s="51">
        <v>7</v>
      </c>
      <c r="B10" s="356"/>
      <c r="C10" s="356"/>
      <c r="D10" s="356"/>
      <c r="E10" s="52"/>
      <c r="F10" s="68">
        <f t="shared" si="2"/>
        <v>0</v>
      </c>
      <c r="G10" s="74"/>
      <c r="H10" s="75"/>
      <c r="I10" s="75"/>
      <c r="J10" s="75"/>
      <c r="K10" s="76"/>
      <c r="L10" s="72">
        <f t="shared" si="0"/>
        <v>0</v>
      </c>
      <c r="M10" s="74"/>
      <c r="N10" s="75"/>
      <c r="O10" s="75"/>
      <c r="P10" s="77"/>
      <c r="Q10" s="207">
        <v>0</v>
      </c>
      <c r="R10" s="72">
        <f t="shared" si="3"/>
        <v>0</v>
      </c>
      <c r="S10" s="74"/>
      <c r="T10" s="75"/>
      <c r="U10" s="75"/>
      <c r="V10" s="76"/>
      <c r="W10" s="72">
        <f t="shared" si="1"/>
        <v>0</v>
      </c>
      <c r="X10" s="75"/>
      <c r="Y10" s="76"/>
    </row>
    <row r="11" spans="1:25" ht="27" customHeight="1">
      <c r="A11" s="51">
        <v>8</v>
      </c>
      <c r="B11" s="356"/>
      <c r="C11" s="356"/>
      <c r="D11" s="356"/>
      <c r="E11" s="52"/>
      <c r="F11" s="68">
        <f t="shared" si="2"/>
        <v>0</v>
      </c>
      <c r="G11" s="74"/>
      <c r="H11" s="75"/>
      <c r="I11" s="75"/>
      <c r="J11" s="75"/>
      <c r="K11" s="76"/>
      <c r="L11" s="72">
        <f t="shared" si="0"/>
        <v>0</v>
      </c>
      <c r="M11" s="74"/>
      <c r="N11" s="75"/>
      <c r="O11" s="75"/>
      <c r="P11" s="77"/>
      <c r="Q11" s="207">
        <v>0</v>
      </c>
      <c r="R11" s="72">
        <f t="shared" si="3"/>
        <v>0</v>
      </c>
      <c r="S11" s="74"/>
      <c r="T11" s="75"/>
      <c r="U11" s="75"/>
      <c r="V11" s="76"/>
      <c r="W11" s="72">
        <f t="shared" si="1"/>
        <v>0</v>
      </c>
      <c r="X11" s="75"/>
      <c r="Y11" s="76"/>
    </row>
    <row r="12" spans="1:25" ht="27" customHeight="1">
      <c r="A12" s="51">
        <v>9</v>
      </c>
      <c r="B12" s="356"/>
      <c r="C12" s="356"/>
      <c r="D12" s="356"/>
      <c r="E12" s="52"/>
      <c r="F12" s="68">
        <f t="shared" si="2"/>
        <v>0</v>
      </c>
      <c r="G12" s="74"/>
      <c r="H12" s="75"/>
      <c r="I12" s="75"/>
      <c r="J12" s="75"/>
      <c r="K12" s="76"/>
      <c r="L12" s="72">
        <f t="shared" si="0"/>
        <v>0</v>
      </c>
      <c r="M12" s="74"/>
      <c r="N12" s="75"/>
      <c r="O12" s="75"/>
      <c r="P12" s="77"/>
      <c r="Q12" s="207">
        <v>0</v>
      </c>
      <c r="R12" s="72">
        <f t="shared" si="3"/>
        <v>0</v>
      </c>
      <c r="S12" s="74"/>
      <c r="T12" s="75"/>
      <c r="U12" s="75"/>
      <c r="V12" s="76"/>
      <c r="W12" s="72">
        <f t="shared" si="1"/>
        <v>0</v>
      </c>
      <c r="X12" s="75"/>
      <c r="Y12" s="76"/>
    </row>
    <row r="13" spans="1:25" ht="27" customHeight="1" thickBot="1">
      <c r="A13" s="51">
        <v>10</v>
      </c>
      <c r="B13" s="356"/>
      <c r="C13" s="356"/>
      <c r="D13" s="356"/>
      <c r="E13" s="52"/>
      <c r="F13" s="68">
        <f t="shared" si="2"/>
        <v>0</v>
      </c>
      <c r="G13" s="74"/>
      <c r="H13" s="75"/>
      <c r="I13" s="75"/>
      <c r="J13" s="75"/>
      <c r="K13" s="76"/>
      <c r="L13" s="72">
        <f t="shared" si="0"/>
        <v>0</v>
      </c>
      <c r="M13" s="74"/>
      <c r="N13" s="75"/>
      <c r="O13" s="75"/>
      <c r="P13" s="77"/>
      <c r="Q13" s="207">
        <v>0</v>
      </c>
      <c r="R13" s="72">
        <f t="shared" si="3"/>
        <v>0</v>
      </c>
      <c r="S13" s="74"/>
      <c r="T13" s="75"/>
      <c r="U13" s="75"/>
      <c r="V13" s="76"/>
      <c r="W13" s="72">
        <f t="shared" si="1"/>
        <v>0</v>
      </c>
      <c r="X13" s="75"/>
      <c r="Y13" s="76"/>
    </row>
    <row r="14" spans="1:25" ht="27" customHeight="1" thickTop="1">
      <c r="A14" s="53"/>
      <c r="B14" s="53"/>
      <c r="C14" s="53"/>
      <c r="D14" s="44"/>
      <c r="E14" s="54" t="s">
        <v>25</v>
      </c>
      <c r="F14" s="78">
        <f>SUM(F4:F13)</f>
        <v>0</v>
      </c>
      <c r="G14" s="79">
        <f>SUM(G4:G13)</f>
        <v>0</v>
      </c>
      <c r="H14" s="80">
        <f>SUM(H4:H13)</f>
        <v>0</v>
      </c>
      <c r="I14" s="80">
        <f t="shared" ref="I14:V14" si="4">SUM(I4:I13)</f>
        <v>0</v>
      </c>
      <c r="J14" s="80">
        <f t="shared" si="4"/>
        <v>0</v>
      </c>
      <c r="K14" s="81">
        <f t="shared" si="4"/>
        <v>0</v>
      </c>
      <c r="L14" s="82">
        <f t="shared" si="4"/>
        <v>0</v>
      </c>
      <c r="M14" s="79">
        <f t="shared" si="4"/>
        <v>0</v>
      </c>
      <c r="N14" s="80">
        <f t="shared" si="4"/>
        <v>0</v>
      </c>
      <c r="O14" s="80">
        <f t="shared" si="4"/>
        <v>0</v>
      </c>
      <c r="P14" s="83">
        <f t="shared" si="4"/>
        <v>0</v>
      </c>
      <c r="Q14" s="81">
        <f>SUM(Q4:Q13)</f>
        <v>0</v>
      </c>
      <c r="R14" s="82">
        <f t="shared" si="4"/>
        <v>0</v>
      </c>
      <c r="S14" s="79">
        <f t="shared" si="4"/>
        <v>0</v>
      </c>
      <c r="T14" s="80">
        <f t="shared" si="4"/>
        <v>0</v>
      </c>
      <c r="U14" s="80">
        <f t="shared" si="4"/>
        <v>0</v>
      </c>
      <c r="V14" s="81">
        <f t="shared" si="4"/>
        <v>0</v>
      </c>
      <c r="W14" s="82">
        <f t="shared" ref="W14:Y14" si="5">SUM(W4:W13)</f>
        <v>0</v>
      </c>
      <c r="X14" s="80">
        <f t="shared" si="5"/>
        <v>0</v>
      </c>
      <c r="Y14" s="81">
        <f t="shared" si="5"/>
        <v>0</v>
      </c>
    </row>
    <row r="15" spans="1:25" ht="27" customHeight="1">
      <c r="A15" s="55"/>
      <c r="B15" s="56"/>
      <c r="C15" s="56"/>
      <c r="D15" s="56"/>
      <c r="E15" s="44"/>
      <c r="F15" s="56"/>
      <c r="G15" s="56"/>
      <c r="H15" s="56"/>
      <c r="I15" s="56"/>
      <c r="J15" s="56"/>
      <c r="K15" s="44"/>
      <c r="L15" s="44"/>
      <c r="M15" s="44"/>
      <c r="N15" s="57"/>
      <c r="O15" s="57"/>
      <c r="P15" s="44"/>
      <c r="Q15" s="44"/>
      <c r="R15" s="58" t="s">
        <v>79</v>
      </c>
      <c r="S15" s="44"/>
      <c r="T15" s="57"/>
      <c r="U15" s="57"/>
      <c r="V15" s="44"/>
      <c r="W15" s="44"/>
      <c r="X15" s="57"/>
      <c r="Y15" s="44"/>
    </row>
    <row r="16" spans="1:25" ht="31.5" customHeight="1">
      <c r="A16" s="55" t="s">
        <v>122</v>
      </c>
      <c r="B16" s="56"/>
      <c r="C16" s="56"/>
      <c r="D16" s="56"/>
      <c r="E16" s="44"/>
      <c r="F16" s="56"/>
      <c r="G16" s="56"/>
      <c r="H16" s="56"/>
      <c r="I16" s="56"/>
      <c r="J16" s="44"/>
      <c r="K16" s="44"/>
      <c r="L16" s="44"/>
      <c r="M16" s="57"/>
      <c r="N16" s="57"/>
      <c r="O16" s="44"/>
      <c r="P16" s="44"/>
      <c r="Q16" s="44"/>
      <c r="R16" s="44"/>
      <c r="S16" s="57"/>
      <c r="T16" s="57"/>
      <c r="U16" s="44"/>
      <c r="V16" s="44"/>
      <c r="W16" s="44"/>
      <c r="X16" s="44"/>
      <c r="Y16" s="44"/>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8" priority="2">
      <formula>$R$14&lt;&gt;0</formula>
    </cfRule>
  </conditionalFormatting>
  <conditionalFormatting sqref="R15">
    <cfRule type="expression" dxfId="7"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view="pageBreakPreview" zoomScaleNormal="100" zoomScaleSheetLayoutView="100" workbookViewId="0">
      <selection activeCell="R3" sqref="R3:X3"/>
    </sheetView>
  </sheetViews>
  <sheetFormatPr defaultColWidth="3.625" defaultRowHeight="18" customHeight="1"/>
  <cols>
    <col min="1" max="14" width="3.625" style="215"/>
    <col min="15" max="15" width="3.625" style="216"/>
    <col min="16" max="29" width="3.625" style="215"/>
    <col min="30" max="31" width="4" style="215" bestFit="1" customWidth="1"/>
    <col min="32" max="16384" width="3.625" style="215"/>
  </cols>
  <sheetData>
    <row r="1" spans="1:24" ht="18" customHeight="1">
      <c r="A1" s="238" t="s">
        <v>146</v>
      </c>
      <c r="B1" s="238"/>
      <c r="C1" s="238"/>
      <c r="D1" s="238"/>
    </row>
    <row r="3" spans="1:24" ht="18" customHeight="1">
      <c r="R3" s="366" t="s">
        <v>155</v>
      </c>
      <c r="S3" s="239"/>
      <c r="T3" s="239"/>
      <c r="U3" s="239"/>
      <c r="V3" s="239"/>
      <c r="W3" s="239"/>
      <c r="X3" s="239"/>
    </row>
    <row r="6" spans="1:24" ht="18" customHeight="1">
      <c r="B6" s="215" t="s">
        <v>125</v>
      </c>
    </row>
    <row r="8" spans="1:24" ht="18" customHeight="1">
      <c r="K8" s="238" t="s">
        <v>130</v>
      </c>
      <c r="L8" s="238"/>
      <c r="M8" s="238"/>
      <c r="N8" s="238"/>
      <c r="P8" s="241"/>
      <c r="Q8" s="241"/>
      <c r="R8" s="241"/>
      <c r="S8" s="241"/>
      <c r="T8" s="241"/>
      <c r="U8" s="241"/>
      <c r="V8" s="241"/>
      <c r="W8" s="241"/>
      <c r="X8" s="241"/>
    </row>
    <row r="9" spans="1:24" ht="18" customHeight="1">
      <c r="K9" s="238"/>
      <c r="L9" s="238"/>
      <c r="M9" s="238"/>
      <c r="N9" s="238"/>
      <c r="P9" s="241"/>
      <c r="Q9" s="241"/>
      <c r="R9" s="241"/>
      <c r="S9" s="241"/>
      <c r="T9" s="241"/>
      <c r="U9" s="241"/>
      <c r="V9" s="241"/>
      <c r="W9" s="241"/>
      <c r="X9" s="241"/>
    </row>
    <row r="10" spans="1:24" s="216" customFormat="1" ht="5.0999999999999996" customHeight="1">
      <c r="K10" s="217"/>
      <c r="L10" s="217"/>
      <c r="M10" s="217"/>
      <c r="N10" s="217"/>
      <c r="O10" s="218"/>
      <c r="P10" s="218"/>
      <c r="Q10" s="218"/>
      <c r="R10" s="218"/>
      <c r="S10" s="218"/>
      <c r="T10" s="218"/>
      <c r="U10" s="218"/>
      <c r="V10" s="218"/>
      <c r="W10" s="218"/>
      <c r="X10" s="218"/>
    </row>
    <row r="11" spans="1:24" ht="18" customHeight="1">
      <c r="K11" s="238" t="s">
        <v>131</v>
      </c>
      <c r="L11" s="238"/>
      <c r="M11" s="238"/>
      <c r="N11" s="238"/>
      <c r="P11" s="242"/>
      <c r="Q11" s="242"/>
      <c r="R11" s="242"/>
      <c r="S11" s="242"/>
      <c r="T11" s="242"/>
      <c r="U11" s="242"/>
      <c r="V11" s="242"/>
      <c r="W11" s="242"/>
      <c r="X11" s="242"/>
    </row>
    <row r="12" spans="1:24" s="216" customFormat="1" ht="18" customHeight="1"/>
    <row r="13" spans="1:24" s="216" customFormat="1" ht="18" customHeight="1"/>
    <row r="14" spans="1:24" s="216" customFormat="1" ht="18" customHeight="1">
      <c r="A14" s="365" t="s">
        <v>147</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row>
    <row r="15" spans="1:24" s="216" customFormat="1" ht="18" customHeight="1">
      <c r="A15" s="218"/>
      <c r="B15" s="218"/>
      <c r="C15" s="218"/>
      <c r="D15" s="218"/>
      <c r="E15" s="218"/>
      <c r="F15" s="218"/>
      <c r="G15" s="218"/>
      <c r="H15" s="218"/>
      <c r="I15" s="218"/>
      <c r="J15" s="218"/>
      <c r="K15" s="218"/>
      <c r="L15" s="218"/>
      <c r="M15" s="218"/>
      <c r="N15" s="218"/>
      <c r="O15" s="218"/>
      <c r="P15" s="218"/>
      <c r="Q15" s="218"/>
      <c r="R15" s="218"/>
      <c r="S15" s="218"/>
      <c r="T15" s="218"/>
      <c r="U15" s="218"/>
      <c r="V15" s="218"/>
      <c r="W15" s="218"/>
      <c r="X15" s="218"/>
    </row>
    <row r="16" spans="1:24" s="216" customFormat="1" ht="18" customHeight="1"/>
    <row r="17" spans="2:24" ht="18" customHeight="1">
      <c r="B17" s="241" t="s">
        <v>148</v>
      </c>
      <c r="C17" s="241"/>
      <c r="D17" s="241"/>
      <c r="E17" s="241"/>
      <c r="F17" s="241"/>
      <c r="G17" s="241"/>
      <c r="H17" s="241"/>
      <c r="I17" s="241"/>
      <c r="J17" s="241"/>
      <c r="K17" s="241"/>
      <c r="L17" s="241"/>
      <c r="M17" s="241"/>
      <c r="N17" s="241"/>
      <c r="O17" s="241"/>
      <c r="P17" s="241"/>
      <c r="Q17" s="241"/>
      <c r="R17" s="241"/>
      <c r="S17" s="241"/>
      <c r="T17" s="241"/>
      <c r="U17" s="241"/>
      <c r="V17" s="241"/>
      <c r="W17" s="241"/>
      <c r="X17" s="241"/>
    </row>
    <row r="18" spans="2:24" ht="18" customHeight="1">
      <c r="B18" s="241"/>
      <c r="C18" s="241"/>
      <c r="D18" s="241"/>
      <c r="E18" s="241"/>
      <c r="F18" s="241"/>
      <c r="G18" s="241"/>
      <c r="H18" s="241"/>
      <c r="I18" s="241"/>
      <c r="J18" s="241"/>
      <c r="K18" s="241"/>
      <c r="L18" s="241"/>
      <c r="M18" s="241"/>
      <c r="N18" s="241"/>
      <c r="O18" s="241"/>
      <c r="P18" s="241"/>
      <c r="Q18" s="241"/>
      <c r="R18" s="241"/>
      <c r="S18" s="241"/>
      <c r="T18" s="241"/>
      <c r="U18" s="241"/>
      <c r="V18" s="241"/>
      <c r="W18" s="241"/>
      <c r="X18" s="241"/>
    </row>
    <row r="19" spans="2:24" ht="18" customHeight="1">
      <c r="B19" s="220"/>
      <c r="C19" s="220"/>
      <c r="D19" s="220"/>
      <c r="E19" s="220"/>
      <c r="F19" s="220"/>
      <c r="G19" s="220"/>
      <c r="H19" s="220"/>
      <c r="I19" s="220"/>
      <c r="J19" s="220"/>
      <c r="K19" s="220"/>
      <c r="L19" s="220"/>
      <c r="M19" s="220"/>
      <c r="N19" s="220"/>
      <c r="O19" s="221"/>
      <c r="P19" s="220"/>
      <c r="Q19" s="220"/>
      <c r="R19" s="220"/>
      <c r="S19" s="220"/>
      <c r="T19" s="220"/>
      <c r="U19" s="220"/>
      <c r="V19" s="220"/>
      <c r="W19" s="220"/>
      <c r="X19" s="220"/>
    </row>
    <row r="20" spans="2:24" ht="18" customHeight="1">
      <c r="B20" s="227" t="s">
        <v>126</v>
      </c>
      <c r="C20" s="227"/>
      <c r="D20" s="227"/>
      <c r="E20" s="227"/>
      <c r="F20" s="227"/>
      <c r="G20" s="227"/>
      <c r="H20" s="227"/>
      <c r="I20" s="227"/>
      <c r="J20" s="227"/>
      <c r="K20" s="227"/>
      <c r="L20" s="227"/>
      <c r="M20" s="227"/>
      <c r="N20" s="227"/>
      <c r="O20" s="227"/>
      <c r="P20" s="227"/>
      <c r="Q20" s="227"/>
      <c r="R20" s="227"/>
      <c r="S20" s="227"/>
      <c r="T20" s="227"/>
      <c r="U20" s="227"/>
      <c r="V20" s="227"/>
      <c r="W20" s="227"/>
      <c r="X20" s="227"/>
    </row>
    <row r="22" spans="2:24" ht="18" customHeight="1">
      <c r="B22" s="215" t="s">
        <v>149</v>
      </c>
    </row>
    <row r="23" spans="2:24" ht="18" customHeight="1">
      <c r="Q23" s="225" t="s">
        <v>128</v>
      </c>
      <c r="R23" s="228">
        <f>IFERROR(第４号様式別紙!C60*1000,"０")</f>
        <v>0</v>
      </c>
      <c r="S23" s="228"/>
      <c r="T23" s="228"/>
      <c r="U23" s="228"/>
      <c r="V23" s="228"/>
      <c r="W23" s="228"/>
      <c r="X23" s="226" t="s">
        <v>129</v>
      </c>
    </row>
    <row r="24" spans="2:24" ht="18" customHeight="1">
      <c r="B24" s="215" t="s">
        <v>150</v>
      </c>
      <c r="Q24" s="222"/>
      <c r="R24" s="224"/>
      <c r="S24" s="224"/>
      <c r="T24" s="224"/>
      <c r="U24" s="224"/>
      <c r="V24" s="224"/>
      <c r="W24" s="224"/>
      <c r="X24" s="223"/>
    </row>
    <row r="25" spans="2:24" ht="18" customHeight="1">
      <c r="Q25" s="222"/>
      <c r="R25" s="224"/>
      <c r="S25" s="224"/>
      <c r="T25" s="224"/>
      <c r="U25" s="224"/>
      <c r="V25" s="224"/>
      <c r="W25" s="224"/>
      <c r="X25" s="223"/>
    </row>
    <row r="26" spans="2:24" ht="18" customHeight="1">
      <c r="B26" s="215" t="s">
        <v>137</v>
      </c>
      <c r="Q26" s="222"/>
      <c r="R26" s="224"/>
      <c r="S26" s="224"/>
      <c r="T26" s="224"/>
      <c r="U26" s="224"/>
      <c r="V26" s="224"/>
      <c r="W26" s="224"/>
      <c r="X26" s="223"/>
    </row>
    <row r="27" spans="2:24" ht="18" customHeight="1">
      <c r="B27" s="215" t="s">
        <v>154</v>
      </c>
      <c r="Q27" s="222"/>
      <c r="R27" s="224"/>
      <c r="S27" s="224"/>
      <c r="T27" s="224"/>
      <c r="U27" s="224"/>
      <c r="V27" s="224"/>
      <c r="W27" s="224"/>
      <c r="X27" s="223"/>
    </row>
    <row r="28" spans="2:24" ht="18" customHeight="1">
      <c r="B28" s="215" t="s">
        <v>151</v>
      </c>
      <c r="Q28" s="222"/>
      <c r="R28" s="224"/>
      <c r="S28" s="224"/>
      <c r="T28" s="224"/>
      <c r="U28" s="224"/>
      <c r="V28" s="224"/>
      <c r="W28" s="224"/>
      <c r="X28" s="223"/>
    </row>
  </sheetData>
  <sheetProtection sheet="1" selectLockedCells="1"/>
  <mergeCells count="10">
    <mergeCell ref="A14:X14"/>
    <mergeCell ref="B17:X18"/>
    <mergeCell ref="B20:X20"/>
    <mergeCell ref="R23:W23"/>
    <mergeCell ref="A1:D1"/>
    <mergeCell ref="R3:X3"/>
    <mergeCell ref="K8:N9"/>
    <mergeCell ref="P8:X9"/>
    <mergeCell ref="K11:N11"/>
    <mergeCell ref="P11:X11"/>
  </mergeCells>
  <phoneticPr fontId="1"/>
  <pageMargins left="0.78740157480314965" right="0.78740157480314965"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showGridLines="0" view="pageBreakPreview" zoomScaleNormal="85" zoomScaleSheetLayoutView="100" workbookViewId="0">
      <selection activeCell="C4" sqref="C4"/>
    </sheetView>
  </sheetViews>
  <sheetFormatPr defaultRowHeight="18.75"/>
  <cols>
    <col min="1" max="1" width="5.5" style="84" customWidth="1"/>
    <col min="2" max="2" width="27.375" style="84" customWidth="1"/>
    <col min="3" max="8" width="10.75" style="84" customWidth="1"/>
    <col min="9" max="9" width="16.5" style="84" customWidth="1"/>
    <col min="10" max="10" width="9" style="84" hidden="1" customWidth="1"/>
    <col min="11" max="11" width="5.875" style="84" hidden="1" customWidth="1"/>
    <col min="12" max="12" width="9.625" style="84" hidden="1" customWidth="1"/>
    <col min="13" max="19" width="11.625" style="84" hidden="1" customWidth="1"/>
    <col min="20" max="20" width="11.625" style="84" customWidth="1"/>
    <col min="21" max="16384" width="9" style="84"/>
  </cols>
  <sheetData>
    <row r="1" spans="1:20" ht="34.5" customHeight="1" thickBot="1">
      <c r="A1" s="209" t="s">
        <v>152</v>
      </c>
    </row>
    <row r="2" spans="1:20" ht="14.1" customHeight="1" thickBot="1">
      <c r="A2" s="268">
        <v>1</v>
      </c>
      <c r="B2" s="282" t="s">
        <v>92</v>
      </c>
      <c r="C2" s="276" t="s">
        <v>0</v>
      </c>
      <c r="D2" s="278" t="s">
        <v>1</v>
      </c>
      <c r="E2" s="280" t="s">
        <v>2</v>
      </c>
      <c r="F2" s="259" t="s">
        <v>4</v>
      </c>
      <c r="G2" s="285" t="s">
        <v>3</v>
      </c>
      <c r="H2" s="274" t="s">
        <v>5</v>
      </c>
      <c r="I2" s="85"/>
      <c r="N2" s="84" t="s">
        <v>102</v>
      </c>
    </row>
    <row r="3" spans="1:20" ht="14.1" customHeight="1" thickBot="1">
      <c r="A3" s="268"/>
      <c r="B3" s="283"/>
      <c r="C3" s="277"/>
      <c r="D3" s="279"/>
      <c r="E3" s="280"/>
      <c r="F3" s="260"/>
      <c r="G3" s="261"/>
      <c r="H3" s="275"/>
      <c r="I3" s="86" t="s">
        <v>34</v>
      </c>
      <c r="N3" s="331" t="s">
        <v>66</v>
      </c>
      <c r="O3" s="303" t="s">
        <v>68</v>
      </c>
      <c r="P3" s="303"/>
      <c r="Q3" s="87" t="s">
        <v>69</v>
      </c>
    </row>
    <row r="4" spans="1:20" ht="24.95" customHeight="1">
      <c r="A4" s="268"/>
      <c r="B4" s="88" t="s">
        <v>16</v>
      </c>
      <c r="C4" s="14"/>
      <c r="D4" s="15"/>
      <c r="E4" s="16"/>
      <c r="F4" s="17"/>
      <c r="G4" s="18"/>
      <c r="H4" s="89">
        <f>SUM(C4:G4)</f>
        <v>0</v>
      </c>
      <c r="I4" s="90">
        <f>H4-E4-G4</f>
        <v>0</v>
      </c>
      <c r="K4" s="296" t="s">
        <v>53</v>
      </c>
      <c r="L4" s="297"/>
      <c r="N4" s="332"/>
      <c r="O4" s="329" t="s">
        <v>36</v>
      </c>
      <c r="P4" s="330" t="s">
        <v>67</v>
      </c>
      <c r="Q4" s="304" t="s">
        <v>70</v>
      </c>
    </row>
    <row r="5" spans="1:20" ht="24.95" customHeight="1" thickBot="1">
      <c r="A5" s="268"/>
      <c r="B5" s="91" t="s">
        <v>54</v>
      </c>
      <c r="C5" s="34"/>
      <c r="D5" s="35"/>
      <c r="E5" s="36"/>
      <c r="F5" s="37"/>
      <c r="G5" s="38"/>
      <c r="H5" s="92">
        <f>SUM(C5:G5)</f>
        <v>0</v>
      </c>
      <c r="I5" s="93">
        <f>H5-E5-G5</f>
        <v>0</v>
      </c>
      <c r="K5" s="298"/>
      <c r="L5" s="299"/>
      <c r="N5" s="333"/>
      <c r="O5" s="329"/>
      <c r="P5" s="330"/>
      <c r="Q5" s="304"/>
    </row>
    <row r="6" spans="1:20" ht="24.95" customHeight="1" thickTop="1" thickBot="1">
      <c r="A6" s="268"/>
      <c r="B6" s="94" t="str">
        <f>"③　再編前病床数＝"&amp; $K6&amp;" （※２）"</f>
        <v>③　再編前病床数＝② （※２）</v>
      </c>
      <c r="C6" s="39">
        <f>IF($K6="①",C4,C5)</f>
        <v>0</v>
      </c>
      <c r="D6" s="40">
        <f>IF($K6="①",D4,D5)</f>
        <v>0</v>
      </c>
      <c r="E6" s="41">
        <f>IF($K6="①",E4,E5)</f>
        <v>0</v>
      </c>
      <c r="F6" s="42">
        <f>IF($K6="①",F4,F5)</f>
        <v>0</v>
      </c>
      <c r="G6" s="43">
        <f>IF($K6="①",G4,G5)</f>
        <v>0</v>
      </c>
      <c r="H6" s="95">
        <f>SUM(C6:G6)</f>
        <v>0</v>
      </c>
      <c r="I6" s="42">
        <f>H6-E6-G6</f>
        <v>0</v>
      </c>
      <c r="K6" s="292" t="str">
        <f>IF(I4&lt;I5,"①","②")</f>
        <v>②</v>
      </c>
      <c r="L6" s="293"/>
      <c r="N6" s="96" t="b">
        <f>IF(OR(AND(O6,P6),Q6),TRUE)</f>
        <v>1</v>
      </c>
      <c r="O6" s="97" t="b">
        <f>IF(I6&lt;&gt;0,TRUE)</f>
        <v>0</v>
      </c>
      <c r="P6" s="98" t="b">
        <f>IF(I6&gt;I13,TRUE)</f>
        <v>0</v>
      </c>
      <c r="Q6" s="99" t="b">
        <f>IF(AND(H6=0,H13=0),TRUE)</f>
        <v>1</v>
      </c>
    </row>
    <row r="7" spans="1:20" ht="54" customHeight="1">
      <c r="A7" s="302" t="s">
        <v>72</v>
      </c>
      <c r="B7" s="272"/>
      <c r="C7" s="272"/>
      <c r="D7" s="272"/>
      <c r="E7" s="272"/>
      <c r="F7" s="272"/>
      <c r="G7" s="272"/>
      <c r="H7" s="272"/>
      <c r="I7" s="272"/>
    </row>
    <row r="8" spans="1:20" ht="19.5" thickBot="1">
      <c r="A8" s="272" t="s">
        <v>71</v>
      </c>
      <c r="B8" s="272"/>
      <c r="C8" s="272"/>
      <c r="D8" s="272"/>
      <c r="E8" s="272"/>
      <c r="F8" s="272"/>
      <c r="G8" s="272"/>
      <c r="H8" s="272"/>
      <c r="I8" s="272"/>
      <c r="M8" s="84" t="s">
        <v>62</v>
      </c>
    </row>
    <row r="9" spans="1:20">
      <c r="A9" s="272" t="s">
        <v>33</v>
      </c>
      <c r="B9" s="272"/>
      <c r="C9" s="272"/>
      <c r="D9" s="272"/>
      <c r="E9" s="272"/>
      <c r="F9" s="272"/>
      <c r="G9" s="272"/>
      <c r="H9" s="272"/>
      <c r="I9" s="272"/>
      <c r="K9" s="286" t="s">
        <v>75</v>
      </c>
      <c r="L9" s="287"/>
      <c r="M9" s="294" t="s">
        <v>0</v>
      </c>
      <c r="N9" s="294" t="s">
        <v>1</v>
      </c>
      <c r="O9" s="294" t="s">
        <v>2</v>
      </c>
      <c r="P9" s="307" t="s">
        <v>4</v>
      </c>
      <c r="Q9" s="305" t="s">
        <v>12</v>
      </c>
      <c r="R9" s="310" t="s">
        <v>5</v>
      </c>
      <c r="S9" s="100"/>
    </row>
    <row r="10" spans="1:20" ht="14.1" customHeight="1" thickBot="1">
      <c r="K10" s="288"/>
      <c r="L10" s="289"/>
      <c r="M10" s="295"/>
      <c r="N10" s="295"/>
      <c r="O10" s="295"/>
      <c r="P10" s="308"/>
      <c r="Q10" s="306"/>
      <c r="R10" s="310"/>
      <c r="S10" s="101" t="s">
        <v>35</v>
      </c>
    </row>
    <row r="11" spans="1:20" ht="12" customHeight="1" thickBot="1">
      <c r="A11" s="268">
        <v>2</v>
      </c>
      <c r="B11" s="281" t="s">
        <v>100</v>
      </c>
      <c r="C11" s="276" t="s">
        <v>0</v>
      </c>
      <c r="D11" s="278" t="s">
        <v>1</v>
      </c>
      <c r="E11" s="280" t="s">
        <v>2</v>
      </c>
      <c r="F11" s="259" t="s">
        <v>4</v>
      </c>
      <c r="G11" s="261" t="s">
        <v>12</v>
      </c>
      <c r="H11" s="274" t="s">
        <v>5</v>
      </c>
      <c r="I11" s="85"/>
      <c r="K11" s="290"/>
      <c r="L11" s="291"/>
      <c r="M11" s="102">
        <f t="shared" ref="M11:S11" si="0">C13-C6</f>
        <v>0</v>
      </c>
      <c r="N11" s="102">
        <f t="shared" si="0"/>
        <v>0</v>
      </c>
      <c r="O11" s="102">
        <f t="shared" si="0"/>
        <v>0</v>
      </c>
      <c r="P11" s="103">
        <f t="shared" si="0"/>
        <v>0</v>
      </c>
      <c r="Q11" s="104">
        <f t="shared" si="0"/>
        <v>0</v>
      </c>
      <c r="R11" s="105">
        <f t="shared" si="0"/>
        <v>0</v>
      </c>
      <c r="S11" s="102">
        <f t="shared" si="0"/>
        <v>0</v>
      </c>
    </row>
    <row r="12" spans="1:20" ht="12" customHeight="1">
      <c r="A12" s="268"/>
      <c r="B12" s="281"/>
      <c r="C12" s="277"/>
      <c r="D12" s="279"/>
      <c r="E12" s="280"/>
      <c r="F12" s="260"/>
      <c r="G12" s="261"/>
      <c r="H12" s="275"/>
      <c r="I12" s="86" t="s">
        <v>6</v>
      </c>
      <c r="K12" s="300" t="s">
        <v>110</v>
      </c>
      <c r="L12" s="192" t="s">
        <v>108</v>
      </c>
      <c r="M12" s="199">
        <f>IF(M11&gt;0,M11*-1,0)</f>
        <v>0</v>
      </c>
      <c r="N12" s="199">
        <f>IF(N11&gt;0,N11*-1,0)</f>
        <v>0</v>
      </c>
      <c r="O12" s="199">
        <f>IF(O11&gt;0,O11*-1,0)</f>
        <v>0</v>
      </c>
      <c r="P12" s="200">
        <f>IF(P11&gt;0,P11*-1,0)</f>
        <v>0</v>
      </c>
      <c r="Q12" s="195"/>
      <c r="R12" s="196"/>
      <c r="S12" s="197">
        <f>IF(S11&gt;0,S11*-1,0)</f>
        <v>0</v>
      </c>
    </row>
    <row r="13" spans="1:20" ht="24.95" customHeight="1" thickBot="1">
      <c r="A13" s="268"/>
      <c r="B13" s="281"/>
      <c r="C13" s="21"/>
      <c r="D13" s="22"/>
      <c r="E13" s="23"/>
      <c r="F13" s="24"/>
      <c r="G13" s="20">
        <v>0</v>
      </c>
      <c r="H13" s="106">
        <f>SUM(C13:G13)</f>
        <v>0</v>
      </c>
      <c r="I13" s="107">
        <f>H13-E13-G13</f>
        <v>0</v>
      </c>
      <c r="K13" s="301"/>
      <c r="L13" s="201" t="s">
        <v>109</v>
      </c>
      <c r="M13" s="202">
        <f>IF(M11&lt;0,M11*-1,0)</f>
        <v>0</v>
      </c>
      <c r="N13" s="202">
        <f>IF(N11&lt;0,N11*-1,0)</f>
        <v>0</v>
      </c>
      <c r="O13" s="202">
        <f>IF(O11&lt;0,O11*-1,0)</f>
        <v>0</v>
      </c>
      <c r="P13" s="203">
        <f>IF(P11&lt;0,P11*-1,0)</f>
        <v>0</v>
      </c>
      <c r="Q13" s="194"/>
      <c r="R13" s="193"/>
      <c r="S13" s="198">
        <f>IF(S11&lt;0,S11*-1,0)</f>
        <v>0</v>
      </c>
    </row>
    <row r="14" spans="1:20" ht="14.1" customHeight="1" thickBot="1">
      <c r="I14" s="109" t="s">
        <v>22</v>
      </c>
      <c r="R14" s="118"/>
      <c r="S14" s="119"/>
      <c r="T14" s="110"/>
    </row>
    <row r="15" spans="1:20" s="110" customFormat="1" ht="12.6" customHeight="1" thickBot="1">
      <c r="A15" s="349">
        <v>3</v>
      </c>
      <c r="B15" s="254" t="s">
        <v>117</v>
      </c>
      <c r="C15" s="266" t="s">
        <v>0</v>
      </c>
      <c r="D15" s="264" t="s">
        <v>1</v>
      </c>
      <c r="E15" s="262" t="s">
        <v>2</v>
      </c>
      <c r="F15" s="269" t="s">
        <v>4</v>
      </c>
      <c r="G15" s="270" t="s">
        <v>23</v>
      </c>
      <c r="H15" s="111"/>
      <c r="I15" s="111"/>
      <c r="K15" s="189" t="s">
        <v>112</v>
      </c>
      <c r="L15" s="112"/>
      <c r="M15" s="113"/>
      <c r="N15" s="113"/>
      <c r="O15" s="113"/>
      <c r="P15" s="113"/>
      <c r="Q15" s="112"/>
      <c r="R15" s="84"/>
      <c r="S15" s="84"/>
    </row>
    <row r="16" spans="1:20" s="110" customFormat="1" ht="12.6" customHeight="1">
      <c r="A16" s="350"/>
      <c r="B16" s="255"/>
      <c r="C16" s="267"/>
      <c r="D16" s="265"/>
      <c r="E16" s="263"/>
      <c r="F16" s="263"/>
      <c r="G16" s="271"/>
      <c r="H16" s="114"/>
      <c r="I16" s="114"/>
      <c r="K16" s="325" t="s">
        <v>113</v>
      </c>
      <c r="L16" s="326"/>
      <c r="M16" s="116" t="s">
        <v>0</v>
      </c>
      <c r="N16" s="116" t="s">
        <v>1</v>
      </c>
      <c r="O16" s="116" t="s">
        <v>2</v>
      </c>
      <c r="P16" s="117" t="s">
        <v>4</v>
      </c>
      <c r="Q16" s="112"/>
    </row>
    <row r="17" spans="1:20" s="110" customFormat="1" ht="24.95" customHeight="1">
      <c r="A17" s="350"/>
      <c r="B17" s="255"/>
      <c r="C17" s="25"/>
      <c r="D17" s="26"/>
      <c r="E17" s="27"/>
      <c r="F17" s="28"/>
      <c r="G17" s="115">
        <f>SUM(C17,D17,F17)</f>
        <v>0</v>
      </c>
      <c r="H17" s="111"/>
      <c r="I17" s="111"/>
      <c r="K17" s="252" t="s">
        <v>111</v>
      </c>
      <c r="L17" s="253"/>
      <c r="M17" s="204">
        <f>IF(C17&lt;0,C17,0)</f>
        <v>0</v>
      </c>
      <c r="N17" s="204">
        <f t="shared" ref="N17:P17" si="1">IF(D17&lt;0,D17,0)</f>
        <v>0</v>
      </c>
      <c r="O17" s="204">
        <f t="shared" si="1"/>
        <v>0</v>
      </c>
      <c r="P17" s="205">
        <f t="shared" si="1"/>
        <v>0</v>
      </c>
      <c r="Q17" s="112"/>
      <c r="R17" s="118"/>
      <c r="S17" s="119"/>
    </row>
    <row r="18" spans="1:20" s="110" customFormat="1" ht="19.5" thickBot="1">
      <c r="A18" s="351"/>
      <c r="B18" s="120" t="s">
        <v>118</v>
      </c>
      <c r="C18" s="30"/>
      <c r="D18" s="31"/>
      <c r="E18" s="32"/>
      <c r="F18" s="33"/>
      <c r="G18" s="121">
        <f>SUM(C18,D18,F18)</f>
        <v>0</v>
      </c>
      <c r="H18" s="111"/>
      <c r="I18" s="111"/>
      <c r="K18" s="323" t="s">
        <v>76</v>
      </c>
      <c r="L18" s="324"/>
      <c r="M18" s="122">
        <f>IF(C17&gt;0,C17,0)</f>
        <v>0</v>
      </c>
      <c r="N18" s="122">
        <f t="shared" ref="N18:P18" si="2">IF(D17&gt;0,D17,0)</f>
        <v>0</v>
      </c>
      <c r="O18" s="122">
        <f t="shared" si="2"/>
        <v>0</v>
      </c>
      <c r="P18" s="123">
        <f t="shared" si="2"/>
        <v>0</v>
      </c>
      <c r="Q18" s="112"/>
      <c r="R18" s="84"/>
      <c r="S18" s="84"/>
    </row>
    <row r="19" spans="1:20" s="110" customFormat="1" ht="13.5" customHeight="1">
      <c r="A19" s="284" t="s">
        <v>119</v>
      </c>
      <c r="B19" s="284"/>
      <c r="C19" s="284"/>
      <c r="D19" s="284"/>
      <c r="E19" s="284"/>
      <c r="F19" s="284"/>
      <c r="G19" s="284"/>
      <c r="H19" s="284"/>
      <c r="I19" s="284"/>
      <c r="T19" s="84"/>
    </row>
    <row r="20" spans="1:20" s="110" customFormat="1" ht="38.25" customHeight="1" thickBot="1">
      <c r="A20" s="284"/>
      <c r="B20" s="284"/>
      <c r="C20" s="284"/>
      <c r="D20" s="284"/>
      <c r="E20" s="284"/>
      <c r="F20" s="284"/>
      <c r="G20" s="284"/>
      <c r="H20" s="284"/>
      <c r="I20" s="284"/>
      <c r="T20" s="84"/>
    </row>
    <row r="21" spans="1:20" s="110" customFormat="1" ht="13.5" customHeight="1">
      <c r="A21" s="84"/>
      <c r="B21" s="84"/>
      <c r="C21" s="84"/>
      <c r="D21" s="84"/>
      <c r="E21" s="84"/>
      <c r="F21" s="84"/>
      <c r="G21" s="84"/>
      <c r="H21" s="84"/>
      <c r="I21" s="84"/>
      <c r="K21" s="311" t="s">
        <v>38</v>
      </c>
      <c r="L21" s="312"/>
      <c r="M21" s="124" t="s">
        <v>123</v>
      </c>
      <c r="N21" s="125" t="s">
        <v>124</v>
      </c>
      <c r="O21" s="126" t="s">
        <v>116</v>
      </c>
      <c r="P21" s="342" t="s">
        <v>44</v>
      </c>
      <c r="Q21" s="343"/>
      <c r="R21" s="127"/>
      <c r="S21" s="128"/>
      <c r="T21" s="84"/>
    </row>
    <row r="22" spans="1:20" s="110" customFormat="1" ht="24.95" customHeight="1">
      <c r="A22" s="268">
        <v>4</v>
      </c>
      <c r="B22" s="258" t="s">
        <v>21</v>
      </c>
      <c r="C22" s="213" t="s">
        <v>2</v>
      </c>
      <c r="D22" s="213" t="s">
        <v>9</v>
      </c>
      <c r="E22" s="213" t="s">
        <v>5</v>
      </c>
      <c r="F22" s="84"/>
      <c r="G22" s="84"/>
      <c r="H22" s="84"/>
      <c r="I22" s="84"/>
      <c r="K22" s="313"/>
      <c r="L22" s="314"/>
      <c r="M22" s="130" t="s">
        <v>40</v>
      </c>
      <c r="N22" s="131" t="s">
        <v>39</v>
      </c>
      <c r="O22" s="132" t="s">
        <v>41</v>
      </c>
      <c r="P22" s="344"/>
      <c r="Q22" s="345"/>
      <c r="R22" s="133" t="s">
        <v>42</v>
      </c>
      <c r="S22" s="134" t="s">
        <v>43</v>
      </c>
      <c r="T22" s="84"/>
    </row>
    <row r="23" spans="1:20" s="110" customFormat="1" ht="24.95" customHeight="1" thickBot="1">
      <c r="A23" s="268"/>
      <c r="B23" s="258"/>
      <c r="C23" s="102">
        <f>IF(E6&lt;E13,P24,0)</f>
        <v>0</v>
      </c>
      <c r="D23" s="29"/>
      <c r="E23" s="102">
        <f>SUM(C23:D23)</f>
        <v>0</v>
      </c>
      <c r="F23" s="84"/>
      <c r="G23" s="84"/>
      <c r="H23" s="84"/>
      <c r="I23" s="84"/>
      <c r="K23" s="313"/>
      <c r="L23" s="314"/>
      <c r="M23" s="135" t="s">
        <v>114</v>
      </c>
      <c r="N23" s="136" t="s">
        <v>115</v>
      </c>
      <c r="O23" s="137" t="s">
        <v>103</v>
      </c>
      <c r="P23" s="344"/>
      <c r="Q23" s="345"/>
      <c r="R23" s="138" t="s">
        <v>45</v>
      </c>
      <c r="S23" s="139" t="s">
        <v>37</v>
      </c>
      <c r="T23" s="84"/>
    </row>
    <row r="24" spans="1:20" ht="13.5" customHeight="1" thickBot="1">
      <c r="K24" s="315"/>
      <c r="L24" s="316"/>
      <c r="M24" s="140">
        <f>I6-I13</f>
        <v>0</v>
      </c>
      <c r="N24" s="141">
        <f>G17</f>
        <v>0</v>
      </c>
      <c r="O24" s="142">
        <f>IF(M24&gt;N24,M24-N24,0)</f>
        <v>0</v>
      </c>
      <c r="P24" s="327">
        <f>MIN(R24:S24)</f>
        <v>0</v>
      </c>
      <c r="Q24" s="328"/>
      <c r="R24" s="143">
        <f>O24-D23</f>
        <v>0</v>
      </c>
      <c r="S24" s="144">
        <f>E13+E17-E6</f>
        <v>0</v>
      </c>
    </row>
    <row r="25" spans="1:20" ht="12.6" customHeight="1" thickBot="1">
      <c r="A25" s="268">
        <v>5</v>
      </c>
      <c r="B25" s="281" t="s">
        <v>63</v>
      </c>
      <c r="C25" s="276" t="s">
        <v>0</v>
      </c>
      <c r="D25" s="278" t="s">
        <v>1</v>
      </c>
      <c r="E25" s="280" t="s">
        <v>2</v>
      </c>
      <c r="F25" s="259" t="s">
        <v>4</v>
      </c>
      <c r="G25" s="261" t="s">
        <v>3</v>
      </c>
      <c r="H25" s="274" t="s">
        <v>5</v>
      </c>
      <c r="I25" s="85"/>
    </row>
    <row r="26" spans="1:20" ht="12.6" customHeight="1">
      <c r="A26" s="268"/>
      <c r="B26" s="281"/>
      <c r="C26" s="277"/>
      <c r="D26" s="279"/>
      <c r="E26" s="280"/>
      <c r="F26" s="260"/>
      <c r="G26" s="261"/>
      <c r="H26" s="275"/>
      <c r="I26" s="86" t="s">
        <v>6</v>
      </c>
    </row>
    <row r="27" spans="1:20" ht="24.95" customHeight="1" thickBot="1">
      <c r="A27" s="268"/>
      <c r="B27" s="281"/>
      <c r="C27" s="145">
        <f>C6-C13</f>
        <v>0</v>
      </c>
      <c r="D27" s="146">
        <f>D6-D13</f>
        <v>0</v>
      </c>
      <c r="E27" s="147">
        <f>E6-E13</f>
        <v>0</v>
      </c>
      <c r="F27" s="148">
        <f>F6-F13</f>
        <v>0</v>
      </c>
      <c r="G27" s="104">
        <f>G6-G13</f>
        <v>0</v>
      </c>
      <c r="H27" s="105">
        <f>SUM(C27:G27)</f>
        <v>0</v>
      </c>
      <c r="I27" s="149">
        <f>C27+D27+F27</f>
        <v>0</v>
      </c>
    </row>
    <row r="28" spans="1:20" ht="14.1" customHeight="1" thickBot="1">
      <c r="I28" s="150"/>
    </row>
    <row r="29" spans="1:20" ht="24.95" customHeight="1">
      <c r="A29" s="268">
        <v>6</v>
      </c>
      <c r="B29" s="256" t="s">
        <v>105</v>
      </c>
      <c r="C29" s="151" t="s">
        <v>104</v>
      </c>
      <c r="E29" s="210" t="s">
        <v>64</v>
      </c>
      <c r="F29" s="151" t="s">
        <v>106</v>
      </c>
      <c r="G29" s="151" t="s">
        <v>47</v>
      </c>
      <c r="H29" s="206" t="s">
        <v>121</v>
      </c>
      <c r="I29" s="211" t="s">
        <v>46</v>
      </c>
    </row>
    <row r="30" spans="1:20" ht="24.95" customHeight="1" thickBot="1">
      <c r="A30" s="268"/>
      <c r="B30" s="257"/>
      <c r="C30" s="29"/>
      <c r="E30" s="102">
        <f>I27</f>
        <v>0</v>
      </c>
      <c r="F30" s="102">
        <f>E23</f>
        <v>0</v>
      </c>
      <c r="G30" s="102">
        <f>C30</f>
        <v>0</v>
      </c>
      <c r="H30" s="190">
        <f>IF(C18&gt;0,C18,0)+IF(D18&gt;0,D18,0)+IF(F18&gt;0,F18,0)</f>
        <v>0</v>
      </c>
      <c r="I30" s="148">
        <f>IF(E30-F30-G30-H30&lt;0,0,E30-F30-G30-H30)</f>
        <v>0</v>
      </c>
    </row>
    <row r="31" spans="1:20" ht="13.5" customHeight="1" thickBot="1">
      <c r="I31" s="150"/>
    </row>
    <row r="32" spans="1:20" ht="14.1" customHeight="1" thickBot="1">
      <c r="A32" s="268">
        <v>7</v>
      </c>
      <c r="B32" s="282" t="s">
        <v>93</v>
      </c>
      <c r="C32" s="276" t="s">
        <v>0</v>
      </c>
      <c r="D32" s="278" t="s">
        <v>1</v>
      </c>
      <c r="E32" s="280" t="s">
        <v>2</v>
      </c>
      <c r="F32" s="259" t="s">
        <v>4</v>
      </c>
      <c r="G32" s="261" t="s">
        <v>3</v>
      </c>
      <c r="H32" s="274" t="s">
        <v>5</v>
      </c>
      <c r="I32" s="85"/>
      <c r="K32" s="317" t="s">
        <v>91</v>
      </c>
      <c r="L32" s="318"/>
      <c r="M32" s="295" t="s">
        <v>0</v>
      </c>
      <c r="N32" s="295" t="s">
        <v>1</v>
      </c>
      <c r="O32" s="295" t="s">
        <v>2</v>
      </c>
      <c r="P32" s="295" t="s">
        <v>4</v>
      </c>
      <c r="Q32" s="309" t="s">
        <v>12</v>
      </c>
      <c r="R32" s="310" t="s">
        <v>5</v>
      </c>
      <c r="S32" s="100"/>
    </row>
    <row r="33" spans="1:19" ht="14.1" customHeight="1">
      <c r="A33" s="268"/>
      <c r="B33" s="283"/>
      <c r="C33" s="277"/>
      <c r="D33" s="279"/>
      <c r="E33" s="280"/>
      <c r="F33" s="260"/>
      <c r="G33" s="261"/>
      <c r="H33" s="275"/>
      <c r="I33" s="86" t="s">
        <v>6</v>
      </c>
      <c r="K33" s="319"/>
      <c r="L33" s="320"/>
      <c r="M33" s="295"/>
      <c r="N33" s="295"/>
      <c r="O33" s="295"/>
      <c r="P33" s="295"/>
      <c r="Q33" s="291"/>
      <c r="R33" s="310"/>
      <c r="S33" s="101" t="s">
        <v>35</v>
      </c>
    </row>
    <row r="34" spans="1:19" ht="24.95" customHeight="1">
      <c r="A34" s="268"/>
      <c r="B34" s="154" t="s">
        <v>16</v>
      </c>
      <c r="C34" s="59"/>
      <c r="D34" s="60"/>
      <c r="E34" s="61"/>
      <c r="F34" s="62"/>
      <c r="G34" s="63"/>
      <c r="H34" s="105">
        <f>SUM(C34:G34)</f>
        <v>0</v>
      </c>
      <c r="I34" s="155">
        <f>H34-E34-G34</f>
        <v>0</v>
      </c>
      <c r="K34" s="321"/>
      <c r="L34" s="322"/>
      <c r="M34" s="102">
        <f>C13-C34</f>
        <v>0</v>
      </c>
      <c r="N34" s="102">
        <f t="shared" ref="N34:S34" si="3">D13-D34</f>
        <v>0</v>
      </c>
      <c r="O34" s="102">
        <f t="shared" si="3"/>
        <v>0</v>
      </c>
      <c r="P34" s="102">
        <f t="shared" si="3"/>
        <v>0</v>
      </c>
      <c r="Q34" s="104">
        <f t="shared" si="3"/>
        <v>0</v>
      </c>
      <c r="R34" s="105">
        <f t="shared" si="3"/>
        <v>0</v>
      </c>
      <c r="S34" s="102">
        <f t="shared" si="3"/>
        <v>0</v>
      </c>
    </row>
    <row r="35" spans="1:19" ht="24.95" customHeight="1" thickBot="1">
      <c r="A35" s="268"/>
      <c r="B35" s="156" t="s">
        <v>56</v>
      </c>
      <c r="C35" s="64"/>
      <c r="D35" s="65"/>
      <c r="E35" s="61"/>
      <c r="F35" s="66"/>
      <c r="G35" s="63"/>
      <c r="H35" s="105">
        <f>SUM(C35:G35)</f>
        <v>0</v>
      </c>
      <c r="I35" s="148">
        <f>H35-E35-G35</f>
        <v>0</v>
      </c>
    </row>
    <row r="36" spans="1:19" ht="18.75" customHeight="1">
      <c r="A36" s="272" t="s">
        <v>73</v>
      </c>
      <c r="B36" s="272"/>
      <c r="C36" s="272"/>
      <c r="D36" s="272"/>
      <c r="E36" s="272"/>
      <c r="F36" s="272"/>
      <c r="G36" s="272"/>
      <c r="H36" s="272"/>
      <c r="I36" s="272"/>
    </row>
    <row r="37" spans="1:19" ht="13.5" customHeight="1" thickBot="1"/>
    <row r="38" spans="1:19" ht="33" customHeight="1">
      <c r="A38" s="268">
        <v>8</v>
      </c>
      <c r="B38" s="212" t="s">
        <v>15</v>
      </c>
      <c r="C38" s="213" t="s">
        <v>0</v>
      </c>
      <c r="D38" s="213" t="s">
        <v>1</v>
      </c>
      <c r="E38" s="213" t="s">
        <v>4</v>
      </c>
      <c r="F38" s="213" t="s">
        <v>5</v>
      </c>
      <c r="M38" s="191"/>
      <c r="N38" s="188" t="s">
        <v>90</v>
      </c>
      <c r="O38" s="188" t="s">
        <v>89</v>
      </c>
      <c r="Q38" s="339" t="s">
        <v>87</v>
      </c>
      <c r="R38" s="340"/>
      <c r="S38" s="158" t="s">
        <v>88</v>
      </c>
    </row>
    <row r="39" spans="1:19" ht="24.95" customHeight="1">
      <c r="A39" s="268"/>
      <c r="B39" s="159" t="s">
        <v>57</v>
      </c>
      <c r="C39" s="67"/>
      <c r="D39" s="67"/>
      <c r="E39" s="67"/>
      <c r="F39" s="160">
        <f>SUM(C39:E39)</f>
        <v>0</v>
      </c>
      <c r="N39" s="108">
        <f>IF(AND(I34&lt;&gt;I35,H50="Ｂ"),E50,E49)</f>
        <v>0</v>
      </c>
      <c r="O39" s="187">
        <f>IF(AND(I34&lt;&gt;I35,H50="Ｂ"),C50,C49)</f>
        <v>0</v>
      </c>
      <c r="Q39" s="161">
        <v>0</v>
      </c>
      <c r="R39" s="19" t="s">
        <v>82</v>
      </c>
      <c r="S39" s="103">
        <v>1140</v>
      </c>
    </row>
    <row r="40" spans="1:19" ht="24.95" customHeight="1">
      <c r="A40" s="268"/>
      <c r="B40" s="159" t="s">
        <v>58</v>
      </c>
      <c r="C40" s="67"/>
      <c r="D40" s="67"/>
      <c r="E40" s="67"/>
      <c r="F40" s="160">
        <f>SUM(C40:E40)</f>
        <v>0</v>
      </c>
      <c r="Q40" s="161">
        <v>0.5</v>
      </c>
      <c r="R40" s="19" t="s">
        <v>83</v>
      </c>
      <c r="S40" s="103">
        <v>1368</v>
      </c>
    </row>
    <row r="41" spans="1:19" ht="24" customHeight="1">
      <c r="A41" s="347" t="s">
        <v>97</v>
      </c>
      <c r="B41" s="348"/>
      <c r="C41" s="348"/>
      <c r="D41" s="348"/>
      <c r="E41" s="348"/>
      <c r="F41" s="348"/>
      <c r="G41" s="348"/>
      <c r="H41" s="348"/>
      <c r="I41" s="348"/>
      <c r="Q41" s="161">
        <v>0.6</v>
      </c>
      <c r="R41" s="19" t="s">
        <v>84</v>
      </c>
      <c r="S41" s="103">
        <v>1596</v>
      </c>
    </row>
    <row r="42" spans="1:19" ht="24" customHeight="1">
      <c r="A42" s="348"/>
      <c r="B42" s="348"/>
      <c r="C42" s="348"/>
      <c r="D42" s="348"/>
      <c r="E42" s="348"/>
      <c r="F42" s="348"/>
      <c r="G42" s="348"/>
      <c r="H42" s="348"/>
      <c r="I42" s="348"/>
      <c r="Q42" s="161">
        <v>0.7</v>
      </c>
      <c r="R42" s="19" t="s">
        <v>85</v>
      </c>
      <c r="S42" s="103">
        <v>1824</v>
      </c>
    </row>
    <row r="43" spans="1:19" ht="22.5" customHeight="1">
      <c r="A43" s="348"/>
      <c r="B43" s="348"/>
      <c r="C43" s="348"/>
      <c r="D43" s="348"/>
      <c r="E43" s="348"/>
      <c r="F43" s="348"/>
      <c r="G43" s="348"/>
      <c r="H43" s="348"/>
      <c r="I43" s="348"/>
      <c r="Q43" s="161">
        <v>0.8</v>
      </c>
      <c r="R43" s="19" t="s">
        <v>86</v>
      </c>
      <c r="S43" s="103">
        <v>2052</v>
      </c>
    </row>
    <row r="44" spans="1:19" ht="22.5" customHeight="1" thickBot="1">
      <c r="A44" s="348"/>
      <c r="B44" s="348"/>
      <c r="C44" s="348"/>
      <c r="D44" s="348"/>
      <c r="E44" s="348"/>
      <c r="F44" s="348"/>
      <c r="G44" s="348"/>
      <c r="H44" s="348"/>
      <c r="I44" s="348"/>
      <c r="Q44" s="162">
        <v>0.9</v>
      </c>
      <c r="R44" s="163"/>
      <c r="S44" s="146">
        <v>2280</v>
      </c>
    </row>
    <row r="45" spans="1:19" ht="22.5" customHeight="1">
      <c r="A45" s="348"/>
      <c r="B45" s="348"/>
      <c r="C45" s="348"/>
      <c r="D45" s="348"/>
      <c r="E45" s="348"/>
      <c r="F45" s="348"/>
      <c r="G45" s="348"/>
      <c r="H45" s="348"/>
      <c r="I45" s="348"/>
    </row>
    <row r="46" spans="1:19">
      <c r="A46" s="272" t="s">
        <v>101</v>
      </c>
      <c r="B46" s="272"/>
      <c r="C46" s="272"/>
      <c r="D46" s="272"/>
      <c r="E46" s="272"/>
      <c r="F46" s="272"/>
      <c r="G46" s="272"/>
      <c r="H46" s="272"/>
      <c r="I46" s="272"/>
    </row>
    <row r="47" spans="1:19" ht="13.5" customHeight="1"/>
    <row r="48" spans="1:19" ht="24.95" customHeight="1">
      <c r="A48" s="349">
        <v>9</v>
      </c>
      <c r="B48" s="164" t="s">
        <v>19</v>
      </c>
      <c r="C48" s="273" t="s">
        <v>14</v>
      </c>
      <c r="D48" s="273"/>
      <c r="E48" s="273" t="s">
        <v>13</v>
      </c>
      <c r="F48" s="273"/>
      <c r="H48" s="258" t="s">
        <v>20</v>
      </c>
      <c r="I48" s="165"/>
    </row>
    <row r="49" spans="1:18" ht="24.95" customHeight="1">
      <c r="A49" s="350"/>
      <c r="B49" s="166" t="s">
        <v>18</v>
      </c>
      <c r="C49" s="353">
        <f>IFERROR(ROUNDDOWN(F39/I34*1/365,3),0)</f>
        <v>0</v>
      </c>
      <c r="D49" s="353"/>
      <c r="E49" s="354">
        <f>ROUNDDOWN(C49*I34,0)</f>
        <v>0</v>
      </c>
      <c r="F49" s="354"/>
      <c r="G49" s="84" t="s">
        <v>17</v>
      </c>
      <c r="H49" s="352"/>
      <c r="I49" s="167" t="s">
        <v>30</v>
      </c>
    </row>
    <row r="50" spans="1:18" ht="24.95" customHeight="1">
      <c r="A50" s="351"/>
      <c r="B50" s="166" t="s">
        <v>55</v>
      </c>
      <c r="C50" s="353">
        <f>IFERROR(ROUNDDOWN(F40/I35*1/365,3),0)</f>
        <v>0</v>
      </c>
      <c r="D50" s="353"/>
      <c r="E50" s="354">
        <f>ROUNDDOWN(C50*I35,0)</f>
        <v>0</v>
      </c>
      <c r="F50" s="354"/>
      <c r="G50" s="84" t="s">
        <v>17</v>
      </c>
      <c r="H50" s="170" t="s">
        <v>107</v>
      </c>
      <c r="I50" s="167" t="s">
        <v>31</v>
      </c>
    </row>
    <row r="51" spans="1:18" ht="13.5" customHeight="1"/>
    <row r="52" spans="1:18" ht="26.1" customHeight="1" thickBot="1">
      <c r="A52" s="268">
        <v>10</v>
      </c>
      <c r="B52" s="346" t="s">
        <v>98</v>
      </c>
      <c r="C52" s="213" t="s">
        <v>7</v>
      </c>
      <c r="D52" s="213" t="s">
        <v>52</v>
      </c>
      <c r="E52" s="214" t="s">
        <v>8</v>
      </c>
      <c r="L52" s="84" t="s">
        <v>74</v>
      </c>
    </row>
    <row r="53" spans="1:18" ht="26.1" customHeight="1">
      <c r="A53" s="268"/>
      <c r="B53" s="346"/>
      <c r="C53" s="172">
        <f>VLOOKUP(O39,Q39:S44,3)</f>
        <v>1140</v>
      </c>
      <c r="D53" s="108">
        <f>IF(I6&lt;N39,0,IF(I6-N39&gt;I30+C30,I30,IF(I6-N39-C30&gt;0,I6-N39-C30,0)))</f>
        <v>0</v>
      </c>
      <c r="E53" s="172">
        <f>C53*D53</f>
        <v>0</v>
      </c>
      <c r="L53" s="245" t="s">
        <v>60</v>
      </c>
      <c r="M53" s="246"/>
      <c r="N53" s="249" t="s">
        <v>94</v>
      </c>
      <c r="O53" s="250" t="s">
        <v>59</v>
      </c>
    </row>
    <row r="54" spans="1:18" ht="13.5" customHeight="1">
      <c r="L54" s="247"/>
      <c r="M54" s="248"/>
      <c r="N54" s="248"/>
      <c r="O54" s="251"/>
    </row>
    <row r="55" spans="1:18" ht="26.1" customHeight="1" thickBot="1">
      <c r="A55" s="268">
        <v>11</v>
      </c>
      <c r="B55" s="346" t="s">
        <v>99</v>
      </c>
      <c r="C55" s="213" t="s">
        <v>7</v>
      </c>
      <c r="D55" s="213" t="s">
        <v>52</v>
      </c>
      <c r="E55" s="214" t="s">
        <v>8</v>
      </c>
      <c r="L55" s="243">
        <f>I4*0.9</f>
        <v>0</v>
      </c>
      <c r="M55" s="244"/>
      <c r="N55" s="168">
        <f>I13</f>
        <v>0</v>
      </c>
      <c r="O55" s="169" t="b">
        <f>IF(L55&gt;=N55,TRUE)</f>
        <v>1</v>
      </c>
    </row>
    <row r="56" spans="1:18" ht="26.1" customHeight="1">
      <c r="A56" s="268"/>
      <c r="B56" s="346"/>
      <c r="C56" s="172">
        <f>S44</f>
        <v>2280</v>
      </c>
      <c r="D56" s="102">
        <f>I30-D53</f>
        <v>0</v>
      </c>
      <c r="E56" s="172">
        <f>C56*D56</f>
        <v>0</v>
      </c>
      <c r="L56" s="173"/>
      <c r="M56" s="173"/>
      <c r="N56" s="174"/>
    </row>
    <row r="57" spans="1:18" ht="13.5" customHeight="1" thickBot="1">
      <c r="L57" s="84" t="s">
        <v>120</v>
      </c>
    </row>
    <row r="58" spans="1:18" ht="30" customHeight="1">
      <c r="A58" s="175" t="s">
        <v>11</v>
      </c>
      <c r="B58" s="176" t="s">
        <v>65</v>
      </c>
      <c r="C58" s="101" t="str">
        <f>IF(AND(O55,Q60),"○","×")</f>
        <v>○</v>
      </c>
      <c r="L58" s="245" t="s">
        <v>61</v>
      </c>
      <c r="M58" s="246"/>
      <c r="N58" s="335" t="s">
        <v>80</v>
      </c>
      <c r="O58" s="177"/>
      <c r="P58" s="177"/>
      <c r="Q58" s="335" t="s">
        <v>96</v>
      </c>
      <c r="R58" s="336"/>
    </row>
    <row r="59" spans="1:18" ht="14.1" customHeight="1" thickBot="1">
      <c r="L59" s="247"/>
      <c r="M59" s="248"/>
      <c r="N59" s="341"/>
      <c r="O59" s="178" t="s">
        <v>81</v>
      </c>
      <c r="P59" s="179" t="s">
        <v>95</v>
      </c>
      <c r="Q59" s="337"/>
      <c r="R59" s="338"/>
    </row>
    <row r="60" spans="1:18" ht="30" customHeight="1" thickBot="1">
      <c r="A60" s="180">
        <v>12</v>
      </c>
      <c r="B60" s="181" t="s">
        <v>153</v>
      </c>
      <c r="C60" s="182">
        <f>IF(C58="○",E53+E56,"－")</f>
        <v>0</v>
      </c>
      <c r="F60" s="118"/>
      <c r="G60" s="183"/>
      <c r="L60" s="243">
        <f>I4*10%</f>
        <v>0</v>
      </c>
      <c r="M60" s="244"/>
      <c r="N60" s="184">
        <f>S34*-1</f>
        <v>0</v>
      </c>
      <c r="O60" s="185">
        <f>G17</f>
        <v>0</v>
      </c>
      <c r="P60" s="186">
        <f>N60-O60</f>
        <v>0</v>
      </c>
      <c r="Q60" s="334" t="b">
        <f>IF(L60&lt;=P60,TRUE)</f>
        <v>1</v>
      </c>
      <c r="R60" s="293"/>
    </row>
    <row r="61" spans="1:18" ht="14.1" customHeight="1"/>
    <row r="62" spans="1:18" ht="22.5" customHeight="1"/>
  </sheetData>
  <sheetProtection sheet="1" selectLockedCells="1"/>
  <mergeCells count="101">
    <mergeCell ref="L58:M59"/>
    <mergeCell ref="N58:N59"/>
    <mergeCell ref="Q58:R59"/>
    <mergeCell ref="L60:M60"/>
    <mergeCell ref="Q60:R60"/>
    <mergeCell ref="A52:A53"/>
    <mergeCell ref="B52:B53"/>
    <mergeCell ref="L53:M54"/>
    <mergeCell ref="N53:N54"/>
    <mergeCell ref="O53:O54"/>
    <mergeCell ref="A55:A56"/>
    <mergeCell ref="B55:B56"/>
    <mergeCell ref="L55:M55"/>
    <mergeCell ref="A41:I45"/>
    <mergeCell ref="A46:I46"/>
    <mergeCell ref="A48:A50"/>
    <mergeCell ref="C48:D48"/>
    <mergeCell ref="E48:F48"/>
    <mergeCell ref="H48:H49"/>
    <mergeCell ref="C49:D49"/>
    <mergeCell ref="E49:F49"/>
    <mergeCell ref="C50:D50"/>
    <mergeCell ref="E50:F50"/>
    <mergeCell ref="P32:P33"/>
    <mergeCell ref="Q32:Q33"/>
    <mergeCell ref="R32:R33"/>
    <mergeCell ref="A36:I36"/>
    <mergeCell ref="A38:A40"/>
    <mergeCell ref="Q38:R38"/>
    <mergeCell ref="G32:G33"/>
    <mergeCell ref="H32:H33"/>
    <mergeCell ref="K32:L34"/>
    <mergeCell ref="M32:M33"/>
    <mergeCell ref="N32:N33"/>
    <mergeCell ref="O32:O33"/>
    <mergeCell ref="G25:G26"/>
    <mergeCell ref="H25:H26"/>
    <mergeCell ref="A29:A30"/>
    <mergeCell ref="B29:B30"/>
    <mergeCell ref="A32:A35"/>
    <mergeCell ref="B32:B33"/>
    <mergeCell ref="C32:C33"/>
    <mergeCell ref="D32:D33"/>
    <mergeCell ref="E32:E33"/>
    <mergeCell ref="F32:F33"/>
    <mergeCell ref="A25:A27"/>
    <mergeCell ref="B25:B27"/>
    <mergeCell ref="C25:C26"/>
    <mergeCell ref="D25:D26"/>
    <mergeCell ref="E25:E26"/>
    <mergeCell ref="F25:F26"/>
    <mergeCell ref="K18:L18"/>
    <mergeCell ref="A19:I20"/>
    <mergeCell ref="K21:L24"/>
    <mergeCell ref="P21:Q23"/>
    <mergeCell ref="A22:A23"/>
    <mergeCell ref="B22:B23"/>
    <mergeCell ref="P24:Q24"/>
    <mergeCell ref="K12:K13"/>
    <mergeCell ref="A15:A18"/>
    <mergeCell ref="B15:B17"/>
    <mergeCell ref="C15:C16"/>
    <mergeCell ref="D15:D16"/>
    <mergeCell ref="E15:E16"/>
    <mergeCell ref="F15:F16"/>
    <mergeCell ref="G15:G16"/>
    <mergeCell ref="K16:L16"/>
    <mergeCell ref="K17:L17"/>
    <mergeCell ref="R9:R10"/>
    <mergeCell ref="A11:A13"/>
    <mergeCell ref="B11:B13"/>
    <mergeCell ref="C11:C12"/>
    <mergeCell ref="D11:D12"/>
    <mergeCell ref="E11:E12"/>
    <mergeCell ref="F11:F12"/>
    <mergeCell ref="G11:G12"/>
    <mergeCell ref="H11:H12"/>
    <mergeCell ref="Q4:Q5"/>
    <mergeCell ref="K6:L6"/>
    <mergeCell ref="A7:I7"/>
    <mergeCell ref="A8:I8"/>
    <mergeCell ref="A9:I9"/>
    <mergeCell ref="K9:L11"/>
    <mergeCell ref="M9:M10"/>
    <mergeCell ref="N9:N10"/>
    <mergeCell ref="O9:O10"/>
    <mergeCell ref="P9:P10"/>
    <mergeCell ref="Q9:Q10"/>
    <mergeCell ref="G2:G3"/>
    <mergeCell ref="H2:H3"/>
    <mergeCell ref="N3:N5"/>
    <mergeCell ref="O3:P3"/>
    <mergeCell ref="K4:L5"/>
    <mergeCell ref="O4:O5"/>
    <mergeCell ref="P4:P5"/>
    <mergeCell ref="A2:A6"/>
    <mergeCell ref="B2:B3"/>
    <mergeCell ref="C2:C3"/>
    <mergeCell ref="D2:D3"/>
    <mergeCell ref="E2:E3"/>
    <mergeCell ref="F2:F3"/>
  </mergeCells>
  <phoneticPr fontId="1"/>
  <conditionalFormatting sqref="C49:F49">
    <cfRule type="expression" dxfId="6" priority="7">
      <formula>OR($I$34=$I$35,$H$50="Ａ")</formula>
    </cfRule>
  </conditionalFormatting>
  <conditionalFormatting sqref="C50:F50">
    <cfRule type="expression" dxfId="5" priority="6">
      <formula>AND($I$34&lt;&gt;$I$35,$H$50="Ｂ")</formula>
    </cfRule>
  </conditionalFormatting>
  <conditionalFormatting sqref="G49">
    <cfRule type="expression" dxfId="4" priority="5">
      <formula>AND($I$34&lt;&gt;$I$35,$H$50="Ｂ")</formula>
    </cfRule>
  </conditionalFormatting>
  <conditionalFormatting sqref="G50">
    <cfRule type="expression" dxfId="3" priority="4">
      <formula>OR($I$34=$I$35,$H$50="Ａ")</formula>
    </cfRule>
  </conditionalFormatting>
  <conditionalFormatting sqref="I13">
    <cfRule type="expression" dxfId="2" priority="3">
      <formula>NOT($N$6)</formula>
    </cfRule>
  </conditionalFormatting>
  <conditionalFormatting sqref="I14">
    <cfRule type="expression" dxfId="1" priority="2">
      <formula>NOT($N$6)</formula>
    </cfRule>
  </conditionalFormatting>
  <conditionalFormatting sqref="H48:H50">
    <cfRule type="expression" dxfId="0" priority="1">
      <formula>$I$34=$I$35</formula>
    </cfRule>
  </conditionalFormatting>
  <dataValidations count="12">
    <dataValidation type="whole" imeMode="disabled" allowBlank="1" showInputMessage="1" showErrorMessage="1" error="病床融通数以内の値を入力してください。" sqref="C18:F18">
      <formula1>M17</formula1>
      <formula2>M18</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list" allowBlank="1" showInputMessage="1" showErrorMessage="1" sqref="H50">
      <formula1>IF($I$34&lt;&gt;$I$35,INDIRECT("I49:I50"),INDIRECT("I49"))</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0以上の値を入力してください。" sqref="C4:G5 C13:F13 C39:E40">
      <formula1>0</formula1>
    </dataValidation>
    <dataValidation imeMode="disabled" allowBlank="1" showInputMessage="1" showErrorMessage="1" sqref="C6:G6"/>
  </dataValidations>
  <pageMargins left="0.70866141732283472" right="0.70866141732283472" top="0.39370078740157483" bottom="0.39370078740157483" header="0.31496062992125984" footer="0.31496062992125984"/>
  <pageSetup paperSize="9" scale="6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vt:lpstr>
      <vt:lpstr>第１号様式別紙</vt:lpstr>
      <vt:lpstr>参考</vt:lpstr>
      <vt:lpstr>第４号様式</vt:lpstr>
      <vt:lpstr>第４号様式別紙</vt:lpstr>
      <vt:lpstr>参考!Print_Area</vt:lpstr>
      <vt:lpstr>第１号様式!Print_Area</vt:lpstr>
      <vt:lpstr>第１号様式別紙!Print_Area</vt:lpstr>
      <vt:lpstr>第４号様式!Print_Area</vt:lpstr>
      <vt:lpstr>第４号様式別紙!Print_Area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2024-06-27T23:51:18Z</dcterms:modified>
</cp:coreProperties>
</file>