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395" yWindow="0" windowWidth="27405" windowHeight="12795" tabRatio="846"/>
  </bookViews>
  <sheets>
    <sheet name="第２号様式" sheetId="177" r:id="rId1"/>
    <sheet name="第２号様式別紙１" sheetId="112" r:id="rId2"/>
    <sheet name="第２号様式別紙２①" sheetId="102" r:id="rId3"/>
    <sheet name="第２号様式別紙２②" sheetId="168" r:id="rId4"/>
    <sheet name="第２号様式別紙２③" sheetId="169" r:id="rId5"/>
    <sheet name="第２号様式別紙２④" sheetId="170" r:id="rId6"/>
    <sheet name="第２号様式別紙２⑤" sheetId="171" r:id="rId7"/>
    <sheet name="第５号様式" sheetId="178" r:id="rId8"/>
    <sheet name="第５号様式別紙１" sheetId="179" r:id="rId9"/>
    <sheet name="第５号様式別紙２①" sheetId="180" r:id="rId10"/>
    <sheet name="第５号様式別紙２②" sheetId="181" r:id="rId11"/>
    <sheet name="第５号様式別紙２③" sheetId="182" r:id="rId12"/>
    <sheet name="第５号様式別紙２④" sheetId="183" r:id="rId13"/>
    <sheet name="第５号様式別紙２⑤" sheetId="184" r:id="rId14"/>
  </sheets>
  <definedNames>
    <definedName name="_xlnm.Print_Area" localSheetId="0">第２号様式!$A$1:$X$49</definedName>
    <definedName name="_xlnm.Print_Area" localSheetId="1">第２号様式別紙１!$A$1:$AC$27</definedName>
    <definedName name="_xlnm.Print_Area" localSheetId="2">第２号様式別紙２①!$A$1:$I$63</definedName>
    <definedName name="_xlnm.Print_Area" localSheetId="3">第２号様式別紙２②!$A$1:$I$63</definedName>
    <definedName name="_xlnm.Print_Area" localSheetId="4">第２号様式別紙２③!$A$1:$I$63</definedName>
    <definedName name="_xlnm.Print_Area" localSheetId="5">第２号様式別紙２④!$A$1:$I$63</definedName>
    <definedName name="_xlnm.Print_Area" localSheetId="6">第２号様式別紙２⑤!$A$1:$I$63</definedName>
    <definedName name="_xlnm.Print_Area" localSheetId="7">第５号様式!$A$1:$X$31</definedName>
    <definedName name="_xlnm.Print_Area" localSheetId="8">第５号様式別紙１!$A$1:$AC$27</definedName>
    <definedName name="_xlnm.Print_Area" localSheetId="9">第５号様式別紙２①!$A$1:$I$63</definedName>
    <definedName name="_xlnm.Print_Area" localSheetId="10">第５号様式別紙２②!$A$1:$I$63</definedName>
    <definedName name="_xlnm.Print_Area" localSheetId="11">第５号様式別紙２③!$A$1:$I$63</definedName>
    <definedName name="_xlnm.Print_Area" localSheetId="12">第５号様式別紙２④!$A$1:$I$63</definedName>
    <definedName name="_xlnm.Print_Area" localSheetId="13">第５号様式別紙２⑤!$A$1:$I$63</definedName>
    <definedName name="_xlnm.Print_Area">#REF!</definedName>
  </definedNames>
  <calcPr calcId="162913"/>
</workbook>
</file>

<file path=xl/calcChain.xml><?xml version="1.0" encoding="utf-8"?>
<calcChain xmlns="http://schemas.openxmlformats.org/spreadsheetml/2006/main">
  <c r="C61" i="184" l="1"/>
  <c r="D61" i="184" s="1"/>
  <c r="C59" i="184"/>
  <c r="F43" i="184"/>
  <c r="C53" i="184" s="1"/>
  <c r="E53" i="184" s="1"/>
  <c r="F42" i="184"/>
  <c r="C52" i="184" s="1"/>
  <c r="E52" i="184" s="1"/>
  <c r="I38" i="184"/>
  <c r="H38" i="184"/>
  <c r="I37" i="184"/>
  <c r="H37" i="184"/>
  <c r="G22" i="184"/>
  <c r="H33" i="184" s="1"/>
  <c r="I18" i="184"/>
  <c r="H18" i="184"/>
  <c r="K11" i="184"/>
  <c r="I10" i="184"/>
  <c r="H10" i="184"/>
  <c r="I9" i="184"/>
  <c r="H9" i="184"/>
  <c r="C61" i="183"/>
  <c r="D61" i="183" s="1"/>
  <c r="C59" i="183"/>
  <c r="F43" i="183"/>
  <c r="C53" i="183" s="1"/>
  <c r="E53" i="183" s="1"/>
  <c r="F42" i="183"/>
  <c r="I38" i="183"/>
  <c r="H38" i="183"/>
  <c r="I37" i="183"/>
  <c r="H37" i="183"/>
  <c r="G22" i="183"/>
  <c r="N27" i="183" s="1"/>
  <c r="I18" i="183"/>
  <c r="H18" i="183"/>
  <c r="I10" i="183"/>
  <c r="H10" i="183"/>
  <c r="I9" i="183"/>
  <c r="K11" i="183" s="1"/>
  <c r="H9" i="183"/>
  <c r="C61" i="182"/>
  <c r="D61" i="182" s="1"/>
  <c r="C59" i="182"/>
  <c r="C53" i="182"/>
  <c r="E53" i="182" s="1"/>
  <c r="F43" i="182"/>
  <c r="F42" i="182"/>
  <c r="C52" i="182" s="1"/>
  <c r="E52" i="182" s="1"/>
  <c r="I38" i="182"/>
  <c r="H38" i="182"/>
  <c r="I37" i="182"/>
  <c r="H37" i="182"/>
  <c r="H33" i="182"/>
  <c r="G22" i="182"/>
  <c r="N27" i="182" s="1"/>
  <c r="I18" i="182"/>
  <c r="H18" i="182"/>
  <c r="I10" i="182"/>
  <c r="H10" i="182"/>
  <c r="I9" i="182"/>
  <c r="K11" i="182" s="1"/>
  <c r="D11" i="182" s="1"/>
  <c r="H9" i="182"/>
  <c r="C61" i="181"/>
  <c r="D61" i="181" s="1"/>
  <c r="C59" i="181"/>
  <c r="F43" i="181"/>
  <c r="C53" i="181" s="1"/>
  <c r="E53" i="181" s="1"/>
  <c r="F42" i="181"/>
  <c r="C52" i="181" s="1"/>
  <c r="E52" i="181" s="1"/>
  <c r="I38" i="181"/>
  <c r="N42" i="181" s="1"/>
  <c r="C56" i="181" s="1"/>
  <c r="H38" i="181"/>
  <c r="I37" i="181"/>
  <c r="M42" i="181" s="1"/>
  <c r="AB10" i="179" s="1"/>
  <c r="H37" i="181"/>
  <c r="H33" i="181"/>
  <c r="G22" i="181"/>
  <c r="N27" i="181" s="1"/>
  <c r="I18" i="181"/>
  <c r="H18" i="181"/>
  <c r="I10" i="181"/>
  <c r="H10" i="181"/>
  <c r="I9" i="181"/>
  <c r="K11" i="181" s="1"/>
  <c r="H9" i="181"/>
  <c r="C61" i="180"/>
  <c r="D61" i="180" s="1"/>
  <c r="C59" i="180"/>
  <c r="C52" i="180"/>
  <c r="E52" i="180" s="1"/>
  <c r="F43" i="180"/>
  <c r="C53" i="180" s="1"/>
  <c r="E53" i="180" s="1"/>
  <c r="F42" i="180"/>
  <c r="I38" i="180"/>
  <c r="H38" i="180"/>
  <c r="I37" i="180"/>
  <c r="H37" i="180"/>
  <c r="F30" i="180"/>
  <c r="N27" i="180"/>
  <c r="G22" i="180"/>
  <c r="H33" i="180" s="1"/>
  <c r="I18" i="180"/>
  <c r="H18" i="180"/>
  <c r="P17" i="180"/>
  <c r="K11" i="180"/>
  <c r="B11" i="180" s="1"/>
  <c r="F11" i="180"/>
  <c r="J9" i="179" s="1"/>
  <c r="I10" i="180"/>
  <c r="H10" i="180"/>
  <c r="I9" i="180"/>
  <c r="H9" i="180"/>
  <c r="T14" i="179"/>
  <c r="Y13" i="179"/>
  <c r="V13" i="179"/>
  <c r="U13" i="179"/>
  <c r="T13" i="179"/>
  <c r="S13" i="179"/>
  <c r="R13" i="179"/>
  <c r="Q13" i="179"/>
  <c r="P13" i="179"/>
  <c r="O13" i="179"/>
  <c r="N13" i="179"/>
  <c r="L13" i="179" s="1"/>
  <c r="M13" i="179"/>
  <c r="E13" i="179"/>
  <c r="B13" i="179"/>
  <c r="Y12" i="179"/>
  <c r="V12" i="179"/>
  <c r="U12" i="179"/>
  <c r="T12" i="179"/>
  <c r="S12" i="179"/>
  <c r="R12" i="179" s="1"/>
  <c r="Q12" i="179"/>
  <c r="P12" i="179"/>
  <c r="O12" i="179"/>
  <c r="N12" i="179"/>
  <c r="M12" i="179"/>
  <c r="L12" i="179" s="1"/>
  <c r="E12" i="179"/>
  <c r="B12" i="179"/>
  <c r="Y11" i="179"/>
  <c r="V11" i="179"/>
  <c r="U11" i="179"/>
  <c r="T11" i="179"/>
  <c r="S11" i="179"/>
  <c r="R11" i="179" s="1"/>
  <c r="Q11" i="179"/>
  <c r="P11" i="179"/>
  <c r="O11" i="179"/>
  <c r="N11" i="179"/>
  <c r="M11" i="179"/>
  <c r="L11" i="179" s="1"/>
  <c r="E11" i="179"/>
  <c r="B11" i="179"/>
  <c r="AA10" i="179"/>
  <c r="Y10" i="179"/>
  <c r="V10" i="179"/>
  <c r="U10" i="179"/>
  <c r="T10" i="179"/>
  <c r="S10" i="179"/>
  <c r="R10" i="179" s="1"/>
  <c r="Q10" i="179"/>
  <c r="P10" i="179"/>
  <c r="O10" i="179"/>
  <c r="N10" i="179"/>
  <c r="M10" i="179"/>
  <c r="L10" i="179" s="1"/>
  <c r="E10" i="179"/>
  <c r="B10" i="179"/>
  <c r="Y9" i="179"/>
  <c r="Y14" i="179" s="1"/>
  <c r="V9" i="179"/>
  <c r="V14" i="179" s="1"/>
  <c r="U9" i="179"/>
  <c r="U14" i="179" s="1"/>
  <c r="T9" i="179"/>
  <c r="S9" i="179"/>
  <c r="R9" i="179" s="1"/>
  <c r="R14" i="179" s="1"/>
  <c r="C20" i="179" s="1"/>
  <c r="A20" i="179" s="1"/>
  <c r="Q9" i="179"/>
  <c r="Q14" i="179" s="1"/>
  <c r="P9" i="179"/>
  <c r="P14" i="179" s="1"/>
  <c r="O9" i="179"/>
  <c r="N9" i="179"/>
  <c r="N14" i="179" s="1"/>
  <c r="M9" i="179"/>
  <c r="M14" i="179" s="1"/>
  <c r="E9" i="179"/>
  <c r="B9" i="179"/>
  <c r="R23" i="178"/>
  <c r="E17" i="179" l="1"/>
  <c r="N17" i="182"/>
  <c r="H11" i="179"/>
  <c r="D30" i="182"/>
  <c r="P19" i="180"/>
  <c r="P18" i="180"/>
  <c r="F11" i="183"/>
  <c r="B11" i="183"/>
  <c r="E11" i="183"/>
  <c r="D11" i="183"/>
  <c r="G11" i="183"/>
  <c r="E11" i="184"/>
  <c r="D11" i="184"/>
  <c r="G11" i="184"/>
  <c r="C11" i="184"/>
  <c r="M42" i="184"/>
  <c r="AB13" i="179" s="1"/>
  <c r="N42" i="180"/>
  <c r="M42" i="182"/>
  <c r="AB11" i="179" s="1"/>
  <c r="N42" i="182"/>
  <c r="C52" i="183"/>
  <c r="E52" i="183" s="1"/>
  <c r="D11" i="181"/>
  <c r="G11" i="181"/>
  <c r="C11" i="181"/>
  <c r="F11" i="181"/>
  <c r="B11" i="181"/>
  <c r="O14" i="179"/>
  <c r="S14" i="179"/>
  <c r="G11" i="182"/>
  <c r="C11" i="182"/>
  <c r="F11" i="182"/>
  <c r="B11" i="182"/>
  <c r="E11" i="182"/>
  <c r="N42" i="183"/>
  <c r="M42" i="183"/>
  <c r="AB12" i="179" s="1"/>
  <c r="B11" i="184"/>
  <c r="N42" i="184"/>
  <c r="L9" i="179"/>
  <c r="L14" i="179" s="1"/>
  <c r="E11" i="180"/>
  <c r="D11" i="180"/>
  <c r="G11" i="180"/>
  <c r="C11" i="180"/>
  <c r="M42" i="180"/>
  <c r="AB9" i="179" s="1"/>
  <c r="E11" i="181"/>
  <c r="C11" i="183"/>
  <c r="F11" i="184"/>
  <c r="N27" i="184"/>
  <c r="H33" i="183"/>
  <c r="R23" i="177"/>
  <c r="D30" i="181" l="1"/>
  <c r="N17" i="181"/>
  <c r="H10" i="179"/>
  <c r="G30" i="184"/>
  <c r="Q17" i="184"/>
  <c r="K13" i="179"/>
  <c r="I11" i="183"/>
  <c r="H11" i="183"/>
  <c r="R17" i="183" s="1"/>
  <c r="C30" i="183"/>
  <c r="G12" i="179"/>
  <c r="M17" i="183"/>
  <c r="G30" i="180"/>
  <c r="Q17" i="180"/>
  <c r="K9" i="179"/>
  <c r="AA13" i="179"/>
  <c r="C56" i="184"/>
  <c r="C56" i="183"/>
  <c r="AA12" i="179"/>
  <c r="F30" i="182"/>
  <c r="P17" i="182"/>
  <c r="J11" i="179"/>
  <c r="F30" i="181"/>
  <c r="P17" i="181"/>
  <c r="J10" i="179"/>
  <c r="J14" i="179" s="1"/>
  <c r="D30" i="184"/>
  <c r="N17" i="184"/>
  <c r="H13" i="179"/>
  <c r="D30" i="183"/>
  <c r="N17" i="183"/>
  <c r="H12" i="179"/>
  <c r="N19" i="182"/>
  <c r="N18" i="182"/>
  <c r="I11" i="180"/>
  <c r="H11" i="180"/>
  <c r="R17" i="180" s="1"/>
  <c r="C30" i="180"/>
  <c r="M17" i="180"/>
  <c r="G9" i="179"/>
  <c r="G30" i="183"/>
  <c r="K12" i="179"/>
  <c r="Q17" i="183"/>
  <c r="C26" i="181"/>
  <c r="S27" i="181"/>
  <c r="E30" i="181"/>
  <c r="I10" i="179"/>
  <c r="O17" i="181"/>
  <c r="D30" i="180"/>
  <c r="N17" i="180"/>
  <c r="H9" i="179"/>
  <c r="H14" i="179" s="1"/>
  <c r="C30" i="182"/>
  <c r="M17" i="182"/>
  <c r="I11" i="182"/>
  <c r="H11" i="182"/>
  <c r="R17" i="182" s="1"/>
  <c r="G11" i="179"/>
  <c r="H11" i="181"/>
  <c r="R17" i="181" s="1"/>
  <c r="C30" i="181"/>
  <c r="M17" i="181"/>
  <c r="G10" i="179"/>
  <c r="I11" i="181"/>
  <c r="C56" i="182"/>
  <c r="AA11" i="179"/>
  <c r="E30" i="184"/>
  <c r="O17" i="184"/>
  <c r="C26" i="184"/>
  <c r="S27" i="184"/>
  <c r="I13" i="179"/>
  <c r="S27" i="183"/>
  <c r="E30" i="183"/>
  <c r="O17" i="183"/>
  <c r="I12" i="179"/>
  <c r="C26" i="183"/>
  <c r="AA9" i="179"/>
  <c r="C56" i="180"/>
  <c r="F30" i="183"/>
  <c r="P17" i="183"/>
  <c r="J12" i="179"/>
  <c r="F30" i="184"/>
  <c r="P17" i="184"/>
  <c r="J13" i="179"/>
  <c r="E30" i="180"/>
  <c r="O17" i="180"/>
  <c r="C26" i="180"/>
  <c r="S27" i="180"/>
  <c r="I9" i="179"/>
  <c r="C26" i="182"/>
  <c r="S27" i="182"/>
  <c r="E30" i="182"/>
  <c r="O17" i="182"/>
  <c r="I11" i="179"/>
  <c r="G30" i="182"/>
  <c r="Q17" i="182"/>
  <c r="K11" i="179"/>
  <c r="G30" i="181"/>
  <c r="Q17" i="181"/>
  <c r="K10" i="179"/>
  <c r="I11" i="184"/>
  <c r="H11" i="184"/>
  <c r="R17" i="184" s="1"/>
  <c r="C30" i="184"/>
  <c r="M17" i="184"/>
  <c r="G13" i="179"/>
  <c r="F13" i="179" s="1"/>
  <c r="P18" i="182" l="1"/>
  <c r="P19" i="182"/>
  <c r="H30" i="181"/>
  <c r="I30" i="181"/>
  <c r="F33" i="181" s="1"/>
  <c r="M27" i="182"/>
  <c r="O27" i="182" s="1"/>
  <c r="R27" i="182" s="1"/>
  <c r="P27" i="182" s="1"/>
  <c r="S17" i="182"/>
  <c r="N18" i="180"/>
  <c r="N19" i="180"/>
  <c r="I30" i="180"/>
  <c r="F33" i="180" s="1"/>
  <c r="H30" i="180"/>
  <c r="P19" i="181"/>
  <c r="P18" i="181"/>
  <c r="M19" i="183"/>
  <c r="M18" i="183"/>
  <c r="M27" i="183"/>
  <c r="O27" i="183" s="1"/>
  <c r="R27" i="183" s="1"/>
  <c r="P27" i="183" s="1"/>
  <c r="S17" i="183"/>
  <c r="O19" i="180"/>
  <c r="O18" i="180"/>
  <c r="O18" i="183"/>
  <c r="O19" i="183"/>
  <c r="M19" i="180"/>
  <c r="M18" i="180"/>
  <c r="O19" i="182"/>
  <c r="O18" i="182"/>
  <c r="E26" i="184"/>
  <c r="G33" i="184" s="1"/>
  <c r="X13" i="179"/>
  <c r="W13" i="179" s="1"/>
  <c r="M19" i="184"/>
  <c r="M18" i="184"/>
  <c r="P19" i="183"/>
  <c r="P18" i="183"/>
  <c r="E26" i="183"/>
  <c r="G33" i="183" s="1"/>
  <c r="X12" i="179"/>
  <c r="W12" i="179" s="1"/>
  <c r="O19" i="184"/>
  <c r="O18" i="184"/>
  <c r="S17" i="181"/>
  <c r="M27" i="181"/>
  <c r="O27" i="181" s="1"/>
  <c r="R27" i="181" s="1"/>
  <c r="P27" i="181" s="1"/>
  <c r="M19" i="182"/>
  <c r="M18" i="182"/>
  <c r="N18" i="184"/>
  <c r="N19" i="184"/>
  <c r="K14" i="179"/>
  <c r="F12" i="179"/>
  <c r="N19" i="181"/>
  <c r="N18" i="181"/>
  <c r="E26" i="182"/>
  <c r="G33" i="182" s="1"/>
  <c r="X11" i="179"/>
  <c r="W11" i="179" s="1"/>
  <c r="M18" i="181"/>
  <c r="M19" i="181"/>
  <c r="M27" i="184"/>
  <c r="O27" i="184" s="1"/>
  <c r="R27" i="184" s="1"/>
  <c r="P27" i="184" s="1"/>
  <c r="S17" i="184"/>
  <c r="I14" i="179"/>
  <c r="I30" i="184"/>
  <c r="F33" i="184" s="1"/>
  <c r="I33" i="184" s="1"/>
  <c r="D56" i="184" s="1"/>
  <c r="E56" i="184" s="1"/>
  <c r="H30" i="184"/>
  <c r="E26" i="180"/>
  <c r="G33" i="180" s="1"/>
  <c r="X9" i="179"/>
  <c r="P19" i="184"/>
  <c r="P18" i="184"/>
  <c r="F10" i="179"/>
  <c r="F11" i="179"/>
  <c r="I30" i="182"/>
  <c r="F33" i="182" s="1"/>
  <c r="I33" i="182" s="1"/>
  <c r="H30" i="182"/>
  <c r="O19" i="181"/>
  <c r="O18" i="181"/>
  <c r="E26" i="181"/>
  <c r="G33" i="181" s="1"/>
  <c r="X10" i="179"/>
  <c r="W10" i="179" s="1"/>
  <c r="G14" i="179"/>
  <c r="F9" i="179"/>
  <c r="M27" i="180"/>
  <c r="O27" i="180" s="1"/>
  <c r="R27" i="180" s="1"/>
  <c r="P27" i="180" s="1"/>
  <c r="S17" i="180"/>
  <c r="N19" i="183"/>
  <c r="N18" i="183"/>
  <c r="I30" i="183"/>
  <c r="F33" i="183" s="1"/>
  <c r="I33" i="183" s="1"/>
  <c r="H30" i="183"/>
  <c r="I33" i="181" l="1"/>
  <c r="C23" i="179"/>
  <c r="A23" i="179" s="1"/>
  <c r="F14" i="179"/>
  <c r="X14" i="179"/>
  <c r="W9" i="179"/>
  <c r="W14" i="179" s="1"/>
  <c r="S19" i="182"/>
  <c r="S18" i="182"/>
  <c r="Z11" i="179"/>
  <c r="C17" i="179"/>
  <c r="G17" i="179" s="1"/>
  <c r="C26" i="179"/>
  <c r="S18" i="181"/>
  <c r="S19" i="181"/>
  <c r="S19" i="183"/>
  <c r="S18" i="183"/>
  <c r="I33" i="180"/>
  <c r="Z13" i="179"/>
  <c r="D59" i="184"/>
  <c r="E59" i="184" s="1"/>
  <c r="C63" i="184" s="1"/>
  <c r="AC13" i="179" s="1"/>
  <c r="D59" i="183"/>
  <c r="E59" i="183" s="1"/>
  <c r="Z12" i="179"/>
  <c r="S19" i="180"/>
  <c r="S18" i="180"/>
  <c r="S19" i="184"/>
  <c r="S18" i="184"/>
  <c r="D56" i="183"/>
  <c r="E56" i="183" s="1"/>
  <c r="D56" i="182"/>
  <c r="E56" i="182" s="1"/>
  <c r="C63" i="183" l="1"/>
  <c r="AC12" i="179" s="1"/>
  <c r="D59" i="181"/>
  <c r="E59" i="181" s="1"/>
  <c r="Z10" i="179"/>
  <c r="D56" i="181"/>
  <c r="E56" i="181" s="1"/>
  <c r="D59" i="180"/>
  <c r="E59" i="180" s="1"/>
  <c r="Z9" i="179"/>
  <c r="Z14" i="179" s="1"/>
  <c r="D56" i="180"/>
  <c r="E56" i="180" s="1"/>
  <c r="D59" i="182"/>
  <c r="E59" i="182" s="1"/>
  <c r="C63" i="182" s="1"/>
  <c r="AC11" i="179" s="1"/>
  <c r="E26" i="179" l="1"/>
  <c r="G26" i="179" s="1"/>
  <c r="A26" i="179" s="1"/>
  <c r="I17" i="179"/>
  <c r="A17" i="179" s="1"/>
  <c r="C63" i="180"/>
  <c r="AC9" i="179" s="1"/>
  <c r="C63" i="181"/>
  <c r="AC10" i="179" s="1"/>
  <c r="AC14" i="179" l="1"/>
  <c r="AB26" i="179"/>
  <c r="C61" i="171" l="1"/>
  <c r="C61" i="170"/>
  <c r="C61" i="169"/>
  <c r="C61" i="168"/>
  <c r="C61" i="102" l="1"/>
  <c r="H33" i="170" l="1"/>
  <c r="H33" i="171"/>
  <c r="AB13" i="112"/>
  <c r="AB12" i="112"/>
  <c r="AB11" i="112"/>
  <c r="AA13" i="112"/>
  <c r="AA12" i="112"/>
  <c r="AA11" i="112"/>
  <c r="Y13" i="112"/>
  <c r="X13" i="112"/>
  <c r="Y12" i="112"/>
  <c r="X12" i="112"/>
  <c r="Y11" i="112"/>
  <c r="Y10" i="112"/>
  <c r="V13" i="112"/>
  <c r="U13" i="112"/>
  <c r="T13" i="112"/>
  <c r="S13" i="112"/>
  <c r="Q13" i="112"/>
  <c r="P13" i="112"/>
  <c r="O13" i="112"/>
  <c r="N13" i="112"/>
  <c r="M13" i="112"/>
  <c r="K13" i="112"/>
  <c r="J13" i="112"/>
  <c r="I13" i="112"/>
  <c r="H13" i="112"/>
  <c r="G13" i="112"/>
  <c r="E13" i="112"/>
  <c r="B13" i="112"/>
  <c r="V12" i="112"/>
  <c r="U12" i="112"/>
  <c r="T12" i="112"/>
  <c r="S12" i="112"/>
  <c r="Q12" i="112"/>
  <c r="P12" i="112"/>
  <c r="O12" i="112"/>
  <c r="N12" i="112"/>
  <c r="M12" i="112"/>
  <c r="K12" i="112"/>
  <c r="J12" i="112"/>
  <c r="I12" i="112"/>
  <c r="H12" i="112"/>
  <c r="G12" i="112"/>
  <c r="E12" i="112"/>
  <c r="B12" i="112"/>
  <c r="V11" i="112"/>
  <c r="U11" i="112"/>
  <c r="T11" i="112"/>
  <c r="S11" i="112"/>
  <c r="Q11" i="112"/>
  <c r="P11" i="112"/>
  <c r="O11" i="112"/>
  <c r="N11" i="112"/>
  <c r="M11" i="112"/>
  <c r="E11" i="112"/>
  <c r="B11" i="112"/>
  <c r="V10" i="112"/>
  <c r="U10" i="112"/>
  <c r="T10" i="112"/>
  <c r="S10" i="112"/>
  <c r="Q10" i="112"/>
  <c r="P10" i="112"/>
  <c r="O10" i="112"/>
  <c r="N10" i="112"/>
  <c r="M10" i="112"/>
  <c r="E10" i="112"/>
  <c r="B10" i="112"/>
  <c r="D61" i="171"/>
  <c r="C59" i="171"/>
  <c r="C53" i="171"/>
  <c r="E53" i="171" s="1"/>
  <c r="F43" i="171"/>
  <c r="F42" i="171"/>
  <c r="C52" i="171" s="1"/>
  <c r="E52" i="171" s="1"/>
  <c r="I38" i="171"/>
  <c r="H38" i="171"/>
  <c r="I37" i="171"/>
  <c r="N42" i="171" s="1"/>
  <c r="C56" i="171" s="1"/>
  <c r="H37" i="171"/>
  <c r="G22" i="171"/>
  <c r="N27" i="171" s="1"/>
  <c r="I18" i="171"/>
  <c r="H18" i="171"/>
  <c r="I10" i="171"/>
  <c r="H10" i="171"/>
  <c r="I9" i="171"/>
  <c r="K11" i="171" s="1"/>
  <c r="H9" i="171"/>
  <c r="D61" i="170"/>
  <c r="C59" i="170"/>
  <c r="C53" i="170"/>
  <c r="E53" i="170" s="1"/>
  <c r="F43" i="170"/>
  <c r="F42" i="170"/>
  <c r="C52" i="170" s="1"/>
  <c r="I38" i="170"/>
  <c r="H38" i="170"/>
  <c r="I37" i="170"/>
  <c r="H37" i="170"/>
  <c r="G22" i="170"/>
  <c r="N27" i="170" s="1"/>
  <c r="I18" i="170"/>
  <c r="H18" i="170"/>
  <c r="I10" i="170"/>
  <c r="H10" i="170"/>
  <c r="I9" i="170"/>
  <c r="K11" i="170" s="1"/>
  <c r="H9" i="170"/>
  <c r="D61" i="169"/>
  <c r="C59" i="169"/>
  <c r="C53" i="169"/>
  <c r="E53" i="169" s="1"/>
  <c r="F43" i="169"/>
  <c r="F42" i="169"/>
  <c r="C52" i="169" s="1"/>
  <c r="E52" i="169" s="1"/>
  <c r="I38" i="169"/>
  <c r="H38" i="169"/>
  <c r="I37" i="169"/>
  <c r="H37" i="169"/>
  <c r="G22" i="169"/>
  <c r="N27" i="169" s="1"/>
  <c r="I18" i="169"/>
  <c r="H18" i="169"/>
  <c r="I10" i="169"/>
  <c r="H10" i="169"/>
  <c r="I9" i="169"/>
  <c r="H9" i="169"/>
  <c r="D61" i="168"/>
  <c r="C59" i="168"/>
  <c r="F43" i="168"/>
  <c r="F42" i="168"/>
  <c r="I38" i="168"/>
  <c r="H38" i="168"/>
  <c r="I37" i="168"/>
  <c r="H37" i="168"/>
  <c r="G22" i="168"/>
  <c r="N27" i="168" s="1"/>
  <c r="I18" i="168"/>
  <c r="H18" i="168"/>
  <c r="I10" i="168"/>
  <c r="H10" i="168"/>
  <c r="I9" i="168"/>
  <c r="H9" i="168"/>
  <c r="C53" i="168" l="1"/>
  <c r="E53" i="168" s="1"/>
  <c r="C52" i="168"/>
  <c r="E52" i="168" s="1"/>
  <c r="M42" i="168" s="1"/>
  <c r="AB10" i="112" s="1"/>
  <c r="H33" i="169"/>
  <c r="K11" i="169"/>
  <c r="G11" i="169" s="1"/>
  <c r="H33" i="168"/>
  <c r="K11" i="168"/>
  <c r="E11" i="168" s="1"/>
  <c r="I10" i="112" s="1"/>
  <c r="E52" i="170"/>
  <c r="N42" i="170"/>
  <c r="C56" i="170" s="1"/>
  <c r="F11" i="171"/>
  <c r="B11" i="171"/>
  <c r="E11" i="171"/>
  <c r="C11" i="171"/>
  <c r="D11" i="171"/>
  <c r="G11" i="171"/>
  <c r="G11" i="170"/>
  <c r="C11" i="170"/>
  <c r="F11" i="170"/>
  <c r="B11" i="170"/>
  <c r="E11" i="170"/>
  <c r="D11" i="170"/>
  <c r="M42" i="170"/>
  <c r="M42" i="171"/>
  <c r="N42" i="169"/>
  <c r="C56" i="169" s="1"/>
  <c r="M42" i="169"/>
  <c r="N42" i="168" l="1"/>
  <c r="C56" i="168" s="1"/>
  <c r="D11" i="169"/>
  <c r="C11" i="169"/>
  <c r="B11" i="169"/>
  <c r="F11" i="169"/>
  <c r="E11" i="169"/>
  <c r="E30" i="169" s="1"/>
  <c r="G11" i="112"/>
  <c r="K11" i="112"/>
  <c r="H11" i="112"/>
  <c r="G11" i="168"/>
  <c r="C11" i="168"/>
  <c r="E30" i="168"/>
  <c r="F11" i="168"/>
  <c r="J10" i="112" s="1"/>
  <c r="B11" i="168"/>
  <c r="D11" i="168"/>
  <c r="H10" i="112" s="1"/>
  <c r="S27" i="168"/>
  <c r="O17" i="168"/>
  <c r="O18" i="168" s="1"/>
  <c r="C26" i="170"/>
  <c r="E26" i="170" s="1"/>
  <c r="G33" i="170" s="1"/>
  <c r="S27" i="170"/>
  <c r="O17" i="170"/>
  <c r="E30" i="170"/>
  <c r="G30" i="170"/>
  <c r="Q17" i="170"/>
  <c r="S27" i="171"/>
  <c r="C26" i="171"/>
  <c r="E26" i="171" s="1"/>
  <c r="G33" i="171" s="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D30" i="169"/>
  <c r="N17" i="169"/>
  <c r="AA10" i="112" l="1"/>
  <c r="C30" i="169"/>
  <c r="O19" i="168"/>
  <c r="S27" i="169"/>
  <c r="I11" i="112"/>
  <c r="O17" i="169"/>
  <c r="O18" i="169" s="1"/>
  <c r="C26" i="169"/>
  <c r="E26" i="169" s="1"/>
  <c r="G33" i="169" s="1"/>
  <c r="H11" i="169"/>
  <c r="R17" i="169" s="1"/>
  <c r="I11" i="169"/>
  <c r="M27" i="169" s="1"/>
  <c r="O27" i="169" s="1"/>
  <c r="R27" i="169" s="1"/>
  <c r="P27" i="169" s="1"/>
  <c r="P17" i="169"/>
  <c r="P18" i="169" s="1"/>
  <c r="J11" i="112"/>
  <c r="F30" i="169"/>
  <c r="I30" i="169" s="1"/>
  <c r="F33" i="169" s="1"/>
  <c r="I11" i="168"/>
  <c r="M27" i="168" s="1"/>
  <c r="O27" i="168" s="1"/>
  <c r="R27" i="168" s="1"/>
  <c r="P27" i="168" s="1"/>
  <c r="C26" i="168" s="1"/>
  <c r="E26" i="168" s="1"/>
  <c r="G33" i="168" s="1"/>
  <c r="M17" i="168"/>
  <c r="M19" i="168" s="1"/>
  <c r="N17" i="168"/>
  <c r="N18" i="168" s="1"/>
  <c r="G10" i="112"/>
  <c r="C30" i="168"/>
  <c r="D30" i="168"/>
  <c r="G30" i="168"/>
  <c r="K10" i="112"/>
  <c r="Q17" i="168"/>
  <c r="H11" i="168"/>
  <c r="R17" i="168" s="1"/>
  <c r="P17" i="168"/>
  <c r="P19" i="168" s="1"/>
  <c r="F30" i="168"/>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13" i="112" s="1"/>
  <c r="H30" i="171"/>
  <c r="I30" i="170"/>
  <c r="F33" i="170" s="1"/>
  <c r="I33" i="170" s="1"/>
  <c r="Z12" i="112" s="1"/>
  <c r="H30" i="170"/>
  <c r="P19" i="169"/>
  <c r="M19" i="169"/>
  <c r="M18" i="169"/>
  <c r="N19" i="169"/>
  <c r="N18" i="169"/>
  <c r="S17" i="168" l="1"/>
  <c r="S17" i="169"/>
  <c r="O19" i="169"/>
  <c r="X11" i="112"/>
  <c r="H30" i="168"/>
  <c r="M18" i="168"/>
  <c r="I30" i="168"/>
  <c r="F33" i="168" s="1"/>
  <c r="I33" i="168" s="1"/>
  <c r="Z10" i="112" s="1"/>
  <c r="I33" i="169"/>
  <c r="Z11" i="112" s="1"/>
  <c r="H30" i="169"/>
  <c r="N19" i="168"/>
  <c r="X10" i="112"/>
  <c r="P18" i="168"/>
  <c r="D56" i="171"/>
  <c r="E56" i="171" s="1"/>
  <c r="S19" i="170"/>
  <c r="S18" i="170"/>
  <c r="S19" i="171"/>
  <c r="S18" i="171"/>
  <c r="D56" i="170"/>
  <c r="E56" i="170" s="1"/>
  <c r="S18" i="169"/>
  <c r="S19" i="169"/>
  <c r="S19" i="168"/>
  <c r="S18" i="168"/>
  <c r="D56" i="169" l="1"/>
  <c r="E56" i="169" s="1"/>
  <c r="D56" i="168"/>
  <c r="E56" i="168" s="1"/>
  <c r="D59" i="170"/>
  <c r="E59" i="170" s="1"/>
  <c r="C63" i="170" s="1"/>
  <c r="AC12" i="112" s="1"/>
  <c r="D59" i="171"/>
  <c r="E59" i="171" s="1"/>
  <c r="C63" i="171" s="1"/>
  <c r="AC13" i="112" s="1"/>
  <c r="D59" i="169" l="1"/>
  <c r="E59" i="169" s="1"/>
  <c r="C63" i="169" s="1"/>
  <c r="AC11" i="112" s="1"/>
  <c r="D59" i="168"/>
  <c r="E59" i="168" s="1"/>
  <c r="C63" i="168" s="1"/>
  <c r="AC10" i="112" s="1"/>
  <c r="W11" i="112" l="1"/>
  <c r="Y9" i="112"/>
  <c r="T9" i="112"/>
  <c r="W13" i="112"/>
  <c r="W12" i="112"/>
  <c r="Y14" i="112" l="1"/>
  <c r="F10" i="112" l="1"/>
  <c r="W10" i="112" l="1"/>
  <c r="C59" i="102" l="1"/>
  <c r="Q9" i="112" l="1"/>
  <c r="Q14" i="112" s="1"/>
  <c r="L11" i="112"/>
  <c r="E9" i="112"/>
  <c r="R12" i="112" l="1"/>
  <c r="R13" i="112"/>
  <c r="L13" i="112"/>
  <c r="L12" i="112"/>
  <c r="R11" i="112"/>
  <c r="F42" i="102"/>
  <c r="F43" i="102"/>
  <c r="I37" i="102"/>
  <c r="H37" i="102"/>
  <c r="C52" i="102" l="1"/>
  <c r="E52" i="102" s="1"/>
  <c r="F12" i="112"/>
  <c r="F13" i="112"/>
  <c r="F11" i="112"/>
  <c r="H18" i="102" l="1"/>
  <c r="D61" i="102" l="1"/>
  <c r="V9" i="112"/>
  <c r="U9" i="112"/>
  <c r="S9" i="112"/>
  <c r="P9" i="112"/>
  <c r="O9" i="112"/>
  <c r="N9" i="112"/>
  <c r="M9" i="112"/>
  <c r="B9" i="112"/>
  <c r="R9" i="112" l="1"/>
  <c r="R10" i="112"/>
  <c r="V14" i="112"/>
  <c r="U14" i="112"/>
  <c r="I38" i="102"/>
  <c r="I10" i="102"/>
  <c r="I9" i="102"/>
  <c r="I18" i="102"/>
  <c r="G22" i="102"/>
  <c r="H33" i="102" s="1"/>
  <c r="K11" i="102" l="1"/>
  <c r="B11" i="102" s="1"/>
  <c r="M42" i="102"/>
  <c r="N42" i="102"/>
  <c r="C56" i="102" s="1"/>
  <c r="C53" i="102"/>
  <c r="E53" i="102" s="1"/>
  <c r="N27" i="102"/>
  <c r="M14" i="112"/>
  <c r="S14" i="112"/>
  <c r="R14" i="112"/>
  <c r="C20" i="112" s="1"/>
  <c r="T14" i="112"/>
  <c r="L10" i="112"/>
  <c r="H9" i="102"/>
  <c r="H10" i="102"/>
  <c r="AB9" i="112" l="1"/>
  <c r="AA9" i="112"/>
  <c r="C11" i="102"/>
  <c r="M17" i="102" s="1"/>
  <c r="G11" i="102"/>
  <c r="Q17" i="102" s="1"/>
  <c r="D11" i="102"/>
  <c r="N17" i="102" s="1"/>
  <c r="E11" i="102"/>
  <c r="F11" i="102"/>
  <c r="P17" i="102" s="1"/>
  <c r="A20" i="112"/>
  <c r="M19" i="102" l="1"/>
  <c r="M18" i="102"/>
  <c r="P19" i="102"/>
  <c r="P18" i="102"/>
  <c r="N19" i="102"/>
  <c r="N18" i="102"/>
  <c r="O17" i="102"/>
  <c r="S27" i="102"/>
  <c r="H11" i="102"/>
  <c r="R17" i="102" s="1"/>
  <c r="I9" i="112"/>
  <c r="G9" i="112"/>
  <c r="K9" i="112"/>
  <c r="H9" i="112"/>
  <c r="O19" i="102" l="1"/>
  <c r="O18" i="102"/>
  <c r="G14" i="112"/>
  <c r="J9" i="112"/>
  <c r="F9" i="112" s="1"/>
  <c r="H14" i="112"/>
  <c r="G30" i="102"/>
  <c r="I11" i="102"/>
  <c r="D30" i="102"/>
  <c r="C30" i="102"/>
  <c r="F30" i="102"/>
  <c r="E30" i="102"/>
  <c r="C23" i="112" l="1"/>
  <c r="A23" i="112" s="1"/>
  <c r="I30" i="102"/>
  <c r="F33" i="102" s="1"/>
  <c r="M27" i="102"/>
  <c r="S17" i="102"/>
  <c r="H30" i="102"/>
  <c r="O27" i="102" l="1"/>
  <c r="R27" i="102" s="1"/>
  <c r="P27" i="102" s="1"/>
  <c r="C26" i="102" s="1"/>
  <c r="X9" i="112" s="1"/>
  <c r="S19" i="102"/>
  <c r="S18" i="102"/>
  <c r="N14" i="112"/>
  <c r="O14" i="112"/>
  <c r="P14" i="112"/>
  <c r="I14" i="112"/>
  <c r="J14" i="112"/>
  <c r="C17" i="112" l="1"/>
  <c r="C26" i="112"/>
  <c r="X14" i="112"/>
  <c r="W9" i="112"/>
  <c r="W14" i="112" s="1"/>
  <c r="E17" i="112"/>
  <c r="K14" i="112"/>
  <c r="G17" i="112" l="1"/>
  <c r="L9" i="112"/>
  <c r="L14" i="112" l="1"/>
  <c r="F14" i="112"/>
  <c r="H38" i="102" l="1"/>
  <c r="E26" i="102" l="1"/>
  <c r="G33" i="102" s="1"/>
  <c r="I33" i="102" s="1"/>
  <c r="Z9" i="112" s="1"/>
  <c r="Z14" i="112" s="1"/>
  <c r="E26" i="112" l="1"/>
  <c r="I17" i="112"/>
  <c r="A17" i="112" s="1"/>
  <c r="D56" i="102"/>
  <c r="D59" i="102" s="1"/>
  <c r="E59" i="102" s="1"/>
  <c r="E56" i="102" l="1"/>
  <c r="C63" i="102" s="1"/>
  <c r="G26" i="112" l="1"/>
  <c r="A26" i="112" s="1"/>
  <c r="AC9" i="112"/>
  <c r="AB26" i="112" l="1"/>
  <c r="AC14" i="112"/>
</calcChain>
</file>

<file path=xl/comments1.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<sst xmlns="http://schemas.openxmlformats.org/spreadsheetml/2006/main" count="1534" uniqueCount="172">
  <si>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</si>
  <si>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</si>
  <si>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</si>
  <si>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</si>
  <si>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</si>
  <si>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番号</t>
    <rPh sb="0" eb="2">
      <t>バンゴウ</t>
    </rPh>
    <phoneticPr fontId="1"/>
  </si>
  <si>
    <t>開設者氏名</t>
    <rPh sb="0" eb="3">
      <t>カイセツシャ</t>
    </rPh>
    <rPh sb="3" eb="5">
      <t>シメイ</t>
    </rPh>
    <phoneticPr fontId="1"/>
  </si>
  <si>
    <t>構想区域</t>
    <rPh sb="0" eb="2">
      <t>コウソウ</t>
    </rPh>
    <rPh sb="2" eb="4">
      <t>クイキ</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</si>
  <si>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</si>
  <si>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</si>
  <si>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</si>
  <si>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</si>
  <si>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</si>
  <si>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</si>
  <si>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</si>
  <si>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</si>
  <si>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</si>
  <si>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</si>
  <si>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</si>
  <si>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</si>
  <si>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</si>
  <si>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</si>
  <si>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</si>
  <si>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</si>
  <si>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</si>
  <si>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</si>
  <si>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</si>
  <si>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</si>
  <si>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</si>
  <si>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</si>
  <si>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</si>
  <si>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</si>
  <si>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</si>
  <si>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</si>
  <si>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</si>
  <si>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</si>
  <si>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</si>
  <si>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</si>
  <si>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</si>
  <si>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</si>
  <si>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</si>
  <si>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</si>
  <si>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</si>
  <si>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</si>
  <si>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</si>
  <si>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</si>
  <si>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</si>
  <si>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</si>
  <si>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</si>
  <si>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</si>
  <si>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</si>
  <si>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</si>
  <si>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</si>
  <si>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</si>
  <si>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</si>
  <si>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</si>
  <si>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</si>
  <si>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</si>
  <si>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</si>
  <si>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</si>
  <si>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</si>
  <si>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</si>
  <si>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</si>
  <si>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</si>
  <si>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</si>
  <si>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</si>
  <si>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</si>
  <si>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</si>
  <si>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</si>
  <si>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</si>
  <si>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</si>
  <si>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</si>
  <si>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</si>
  <si>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</si>
  <si>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</si>
  <si>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</si>
  <si>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</si>
  <si>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</si>
  <si>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</si>
  <si>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</si>
  <si>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</si>
  <si>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</si>
  <si>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</si>
  <si>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</si>
  <si>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</si>
  <si>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</si>
  <si>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</si>
  <si>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</si>
  <si>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</si>
  <si>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</si>
  <si>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</si>
  <si>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</si>
  <si>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</si>
  <si>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</si>
  <si>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</si>
  <si>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</si>
  <si>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</si>
  <si>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</si>
  <si>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</si>
  <si>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</si>
  <si>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</si>
  <si>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</si>
  <si>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</si>
  <si>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</si>
  <si>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</si>
  <si>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</si>
  <si>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</si>
  <si>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</si>
  <si>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</si>
  <si>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</si>
  <si>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</si>
  <si>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</si>
  <si>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</si>
  <si>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</si>
  <si>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</si>
  <si>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</si>
  <si>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</si>
  <si>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</si>
  <si>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</si>
  <si>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</si>
  <si>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</si>
  <si>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</si>
  <si>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</si>
  <si>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香川県知事　殿</t>
    <rPh sb="0" eb="3">
      <t>カガワケン</t>
    </rPh>
    <rPh sb="3" eb="5">
      <t>チジ</t>
    </rPh>
    <rPh sb="6" eb="7">
      <t>ドノ</t>
    </rPh>
    <phoneticPr fontId="1"/>
  </si>
  <si>
    <t>医療機関名</t>
    <rPh sb="0" eb="2">
      <t>イリョウ</t>
    </rPh>
    <rPh sb="2" eb="4">
      <t>キカン</t>
    </rPh>
    <rPh sb="4" eb="5">
      <t>メイ</t>
    </rPh>
    <phoneticPr fontId="1"/>
  </si>
  <si>
    <t>代表者職・氏名</t>
    <rPh sb="0" eb="3">
      <t>ダイヒョウシャ</t>
    </rPh>
    <rPh sb="3" eb="4">
      <t>ショク</t>
    </rPh>
    <rPh sb="5" eb="7">
      <t>シメイ</t>
    </rPh>
    <phoneticPr fontId="1"/>
  </si>
  <si>
    <t>記</t>
    <rPh sb="0" eb="1">
      <t>キ</t>
    </rPh>
    <phoneticPr fontId="1"/>
  </si>
  <si>
    <t>金</t>
    <rPh sb="0" eb="1">
      <t>キン</t>
    </rPh>
    <phoneticPr fontId="1"/>
  </si>
  <si>
    <t>円</t>
    <rPh sb="0" eb="1">
      <t>エン</t>
    </rPh>
    <phoneticPr fontId="1"/>
  </si>
  <si>
    <t>年　　月　　日</t>
    <rPh sb="0" eb="1">
      <t>ネン</t>
    </rPh>
    <rPh sb="3" eb="4">
      <t>ガツ</t>
    </rPh>
    <rPh sb="6" eb="7">
      <t>ニチ</t>
    </rPh>
    <phoneticPr fontId="1"/>
  </si>
  <si>
    <t xml:space="preserve"> （１）本申請に係る統合計画について、全ての統合関係医療機関が合意しています。
 （２）本給付金に関する報告や調査について、厚生労働省又は都道府県から求められた
 　　場合には、全ての統合関係医療機関において、これに応じます。
 （３）本給付金の給付後、以下の①から③に該当した場合は、本給付金の全額又は一部
 　　を返還します。
 　　①　統合計画に記載の内容について達成が見込めなくなった場合
 　　②　統合関係医療機関が、給付金の支給を受けた日から令和８年３月31日までの間
　　　 に、対象３区分の許可病床数を増加させた場合（ただし、特定の疾患に罹患する
　　　 者が多くなる等の事情により、厚生労働大臣及び知事が特に認める場合に許可病
　　 　床数を増加させる場合はこの限りではない。）
 　　③　申請内容を偽り、その他不正の手段により給付金の支給を受けたと認められる
 　　　場合</t>
    <rPh sb="4" eb="5">
      <t>ホン</t>
    </rPh>
    <rPh sb="5" eb="7">
      <t>シンセイ</t>
    </rPh>
    <rPh sb="8" eb="9">
      <t>カカ</t>
    </rPh>
    <rPh sb="10" eb="12">
      <t>トウゴウ</t>
    </rPh>
    <rPh sb="12" eb="14">
      <t>ケイカク</t>
    </rPh>
    <rPh sb="19" eb="20">
      <t>スベ</t>
    </rPh>
    <rPh sb="22" eb="24">
      <t>トウゴウ</t>
    </rPh>
    <rPh sb="24" eb="26">
      <t>カンケイ</t>
    </rPh>
    <rPh sb="26" eb="28">
      <t>イリョウ</t>
    </rPh>
    <rPh sb="28" eb="30">
      <t>キカン</t>
    </rPh>
    <rPh sb="31" eb="33">
      <t>ゴウイ</t>
    </rPh>
    <rPh sb="89" eb="90">
      <t>スベ</t>
    </rPh>
    <rPh sb="92" eb="94">
      <t>トウゴウ</t>
    </rPh>
    <rPh sb="94" eb="96">
      <t>カンケイ</t>
    </rPh>
    <rPh sb="96" eb="98">
      <t>イリョウ</t>
    </rPh>
    <rPh sb="98" eb="100">
      <t>キカン</t>
    </rPh>
    <rPh sb="171" eb="173">
      <t>トウゴウ</t>
    </rPh>
    <rPh sb="204" eb="206">
      <t>トウゴウ</t>
    </rPh>
    <rPh sb="206" eb="208">
      <t>カンケイ</t>
    </rPh>
    <rPh sb="208" eb="210">
      <t>イリョウ</t>
    </rPh>
    <rPh sb="210" eb="212">
      <t>キカン</t>
    </rPh>
    <rPh sb="277" eb="279">
      <t>リカン</t>
    </rPh>
    <phoneticPr fontId="1"/>
  </si>
  <si>
    <t>病床機能再編支援事業（統合支援給付金）支給申請書</t>
    <rPh sb="0" eb="2">
      <t>ビョウショウ</t>
    </rPh>
    <rPh sb="2" eb="4">
      <t>キノウ</t>
    </rPh>
    <rPh sb="4" eb="6">
      <t>サイヘン</t>
    </rPh>
    <rPh sb="6" eb="8">
      <t>シエン</t>
    </rPh>
    <rPh sb="8" eb="10">
      <t>ジギョウ</t>
    </rPh>
    <rPh sb="11" eb="13">
      <t>トウゴウ</t>
    </rPh>
    <rPh sb="13" eb="15">
      <t>シエン</t>
    </rPh>
    <rPh sb="15" eb="18">
      <t>キュウフキン</t>
    </rPh>
    <rPh sb="19" eb="21">
      <t>シキュウ</t>
    </rPh>
    <rPh sb="21" eb="24">
      <t>シンセイショ</t>
    </rPh>
    <phoneticPr fontId="1"/>
  </si>
  <si>
    <t>統合支援給付金の支給を受けたいので、下記のとおり関係書類を添えて申請します。
また、下記の「支給申請に関する誓約事項」について誓約します。</t>
    <rPh sb="0" eb="2">
      <t>トウゴウ</t>
    </rPh>
    <rPh sb="24" eb="26">
      <t>カンケイ</t>
    </rPh>
    <rPh sb="26" eb="28">
      <t>ショルイ</t>
    </rPh>
    <rPh sb="29" eb="30">
      <t>ソ</t>
    </rPh>
    <phoneticPr fontId="1"/>
  </si>
  <si>
    <t>１　支給申請額</t>
    <rPh sb="2" eb="4">
      <t>シキュウ</t>
    </rPh>
    <rPh sb="4" eb="6">
      <t>シンセイ</t>
    </rPh>
    <rPh sb="6" eb="7">
      <t>ガク</t>
    </rPh>
    <phoneticPr fontId="1"/>
  </si>
  <si>
    <t>２　支給申請額内訳（算定）書総括表（別紙１）</t>
    <rPh sb="2" eb="4">
      <t>シキュウ</t>
    </rPh>
    <rPh sb="4" eb="6">
      <t>シンセイ</t>
    </rPh>
    <rPh sb="6" eb="7">
      <t>ガク</t>
    </rPh>
    <rPh sb="7" eb="9">
      <t>ウチワケ</t>
    </rPh>
    <rPh sb="10" eb="12">
      <t>サンテイ</t>
    </rPh>
    <rPh sb="13" eb="14">
      <t>ショ</t>
    </rPh>
    <rPh sb="14" eb="17">
      <t>ソウカツヒョウ</t>
    </rPh>
    <rPh sb="18" eb="20">
      <t>ベッシ</t>
    </rPh>
    <phoneticPr fontId="1"/>
  </si>
  <si>
    <t>３　支給申請額内訳（算定）書（別紙２）</t>
    <rPh sb="2" eb="4">
      <t>シキュウ</t>
    </rPh>
    <rPh sb="4" eb="6">
      <t>シンセイ</t>
    </rPh>
    <rPh sb="6" eb="7">
      <t>ガク</t>
    </rPh>
    <rPh sb="7" eb="9">
      <t>ウチワケ</t>
    </rPh>
    <rPh sb="10" eb="12">
      <t>サンテイ</t>
    </rPh>
    <rPh sb="13" eb="14">
      <t>ショ</t>
    </rPh>
    <rPh sb="15" eb="17">
      <t>ベッシ</t>
    </rPh>
    <phoneticPr fontId="1"/>
  </si>
  <si>
    <t>４　添付書類</t>
    <rPh sb="2" eb="4">
      <t>テンプ</t>
    </rPh>
    <rPh sb="4" eb="6">
      <t>ショルイ</t>
    </rPh>
    <phoneticPr fontId="1"/>
  </si>
  <si>
    <t>５　支給申請に関する誓約事項</t>
    <rPh sb="2" eb="4">
      <t>シキュウ</t>
    </rPh>
    <rPh sb="4" eb="6">
      <t>シンセイ</t>
    </rPh>
    <rPh sb="7" eb="8">
      <t>カン</t>
    </rPh>
    <rPh sb="10" eb="12">
      <t>セイヤク</t>
    </rPh>
    <rPh sb="12" eb="14">
      <t>ジコウ</t>
    </rPh>
    <phoneticPr fontId="1"/>
  </si>
  <si>
    <t>（１）統合計画</t>
    <rPh sb="3" eb="5">
      <t>トウゴウ</t>
    </rPh>
    <rPh sb="5" eb="7">
      <t>ケイカク</t>
    </rPh>
    <phoneticPr fontId="1"/>
  </si>
  <si>
    <t>（２）病床稼働率算出の根拠となる平成30年度病床機能報告の写し又は令和元年度の病床</t>
    <rPh sb="3" eb="5">
      <t>ビョウショウ</t>
    </rPh>
    <rPh sb="5" eb="7">
      <t>カドウ</t>
    </rPh>
    <rPh sb="7" eb="8">
      <t>リツ</t>
    </rPh>
    <rPh sb="8" eb="10">
      <t>サンシュツ</t>
    </rPh>
    <rPh sb="11" eb="13">
      <t>コンキョ</t>
    </rPh>
    <rPh sb="16" eb="18">
      <t>ヘイセイ</t>
    </rPh>
    <rPh sb="20" eb="22">
      <t>ネンド</t>
    </rPh>
    <rPh sb="22" eb="24">
      <t>ビョウショウ</t>
    </rPh>
    <rPh sb="24" eb="26">
      <t>キノウ</t>
    </rPh>
    <rPh sb="26" eb="28">
      <t>ホウコク</t>
    </rPh>
    <rPh sb="29" eb="30">
      <t>ウツ</t>
    </rPh>
    <rPh sb="31" eb="32">
      <t>マタ</t>
    </rPh>
    <rPh sb="33" eb="35">
      <t>レイワ</t>
    </rPh>
    <rPh sb="35" eb="37">
      <t>ガンネン</t>
    </rPh>
    <rPh sb="37" eb="38">
      <t>ド</t>
    </rPh>
    <rPh sb="39" eb="41">
      <t>ビョウショウ</t>
    </rPh>
    <phoneticPr fontId="1"/>
  </si>
  <si>
    <t>　　機能報告の写し等</t>
    <rPh sb="2" eb="4">
      <t>キノウ</t>
    </rPh>
    <rPh sb="4" eb="6">
      <t>ホウコク</t>
    </rPh>
    <rPh sb="7" eb="8">
      <t>ウツ</t>
    </rPh>
    <rPh sb="9" eb="10">
      <t>トウ</t>
    </rPh>
    <phoneticPr fontId="1"/>
  </si>
  <si>
    <t>（３）その他参考となる資料</t>
    <rPh sb="5" eb="6">
      <t>ホカ</t>
    </rPh>
    <rPh sb="6" eb="8">
      <t>サンコウ</t>
    </rPh>
    <rPh sb="11" eb="13">
      <t>シリョウ</t>
    </rPh>
    <phoneticPr fontId="1"/>
  </si>
  <si>
    <t>第２号様式</t>
    <rPh sb="0" eb="1">
      <t>ダイ</t>
    </rPh>
    <rPh sb="2" eb="3">
      <t>ゴウ</t>
    </rPh>
    <rPh sb="3" eb="5">
      <t>ヨウシキ</t>
    </rPh>
    <phoneticPr fontId="1"/>
  </si>
  <si>
    <t>③</t>
    <phoneticPr fontId="1"/>
  </si>
  <si>
    <t>④</t>
    <phoneticPr fontId="1"/>
  </si>
  <si>
    <t>⑤</t>
    <phoneticPr fontId="1"/>
  </si>
  <si>
    <t>支給対象病床数
チェック</t>
    <rPh sb="0" eb="2">
      <t>シキュウ</t>
    </rPh>
    <rPh sb="2" eb="4">
      <t>タイショウ</t>
    </rPh>
    <rPh sb="4" eb="7">
      <t>ビョウショウスウ</t>
    </rPh>
    <phoneticPr fontId="1"/>
  </si>
  <si>
    <t>病床融通数整合
チェック</t>
    <rPh sb="0" eb="2">
      <t>ビョウショウ</t>
    </rPh>
    <rPh sb="2" eb="4">
      <t>ユウズウ</t>
    </rPh>
    <rPh sb="4" eb="5">
      <t>スウ</t>
    </rPh>
    <rPh sb="5" eb="7">
      <t>セイゴウ</t>
    </rPh>
    <phoneticPr fontId="1"/>
  </si>
  <si>
    <t>１以上の病院廃止
チェック</t>
    <phoneticPr fontId="1"/>
  </si>
  <si>
    <t>（第２号様式別紙１）支給申請額内訳（算定）書総括表</t>
    <rPh sb="1" eb="2">
      <t>ダイ</t>
    </rPh>
    <rPh sb="3" eb="4">
      <t>ゴウ</t>
    </rPh>
    <rPh sb="4" eb="6">
      <t>ヨウシキ</t>
    </rPh>
    <rPh sb="6" eb="8">
      <t>ベッシ</t>
    </rPh>
    <rPh sb="10" eb="12">
      <t>シキュウ</t>
    </rPh>
    <rPh sb="12" eb="14">
      <t>シンセイ</t>
    </rPh>
    <rPh sb="14" eb="15">
      <t>ガク</t>
    </rPh>
    <rPh sb="15" eb="17">
      <t>ウチワケ</t>
    </rPh>
    <rPh sb="18" eb="20">
      <t>サンテイ</t>
    </rPh>
    <rPh sb="21" eb="22">
      <t>ショ</t>
    </rPh>
    <rPh sb="22" eb="24">
      <t>ソウカツ</t>
    </rPh>
    <rPh sb="24" eb="25">
      <t>ヒョウ</t>
    </rPh>
    <phoneticPr fontId="1"/>
  </si>
  <si>
    <t>１　重点支援区域における統合計画</t>
    <rPh sb="2" eb="4">
      <t>ジュウテン</t>
    </rPh>
    <rPh sb="4" eb="6">
      <t>シエン</t>
    </rPh>
    <rPh sb="6" eb="8">
      <t>クイキ</t>
    </rPh>
    <rPh sb="12" eb="14">
      <t>トウゴウ</t>
    </rPh>
    <rPh sb="14" eb="16">
      <t>ケイカク</t>
    </rPh>
    <phoneticPr fontId="1"/>
  </si>
  <si>
    <t>※重点支援区域申請において「再編統合（機能連携等を含む）の対象となる医療機関」として位置付けた医療機関がすべて含まれている統合計画である場合は「該当」、そうでない場合は「非該当」を選択すること。</t>
    <rPh sb="1" eb="3">
      <t>ジュウテン</t>
    </rPh>
    <rPh sb="3" eb="5">
      <t>シエン</t>
    </rPh>
    <rPh sb="5" eb="7">
      <t>クイキ</t>
    </rPh>
    <rPh sb="7" eb="9">
      <t>シンセイ</t>
    </rPh>
    <rPh sb="14" eb="16">
      <t>サイヘン</t>
    </rPh>
    <rPh sb="16" eb="18">
      <t>トウゴウ</t>
    </rPh>
    <rPh sb="19" eb="21">
      <t>キノウ</t>
    </rPh>
    <rPh sb="21" eb="23">
      <t>レンケイ</t>
    </rPh>
    <rPh sb="23" eb="24">
      <t>トウ</t>
    </rPh>
    <rPh sb="25" eb="26">
      <t>フク</t>
    </rPh>
    <rPh sb="29" eb="31">
      <t>タイショウ</t>
    </rPh>
    <rPh sb="34" eb="36">
      <t>イリョウ</t>
    </rPh>
    <rPh sb="36" eb="38">
      <t>キカン</t>
    </rPh>
    <rPh sb="42" eb="45">
      <t>イチヅ</t>
    </rPh>
    <rPh sb="47" eb="49">
      <t>イリョウ</t>
    </rPh>
    <rPh sb="49" eb="51">
      <t>キカン</t>
    </rPh>
    <rPh sb="55" eb="56">
      <t>フク</t>
    </rPh>
    <rPh sb="61" eb="63">
      <t>トウゴウ</t>
    </rPh>
    <rPh sb="63" eb="65">
      <t>ケイカク</t>
    </rPh>
    <rPh sb="68" eb="70">
      <t>バアイ</t>
    </rPh>
    <rPh sb="72" eb="74">
      <t>ガイトウ</t>
    </rPh>
    <rPh sb="81" eb="83">
      <t>バアイ</t>
    </rPh>
    <rPh sb="85" eb="88">
      <t>ヒガイトウ</t>
    </rPh>
    <rPh sb="90" eb="92">
      <t>センタク</t>
    </rPh>
    <phoneticPr fontId="1"/>
  </si>
  <si>
    <t>２　統合関係医療機関の情報</t>
    <rPh sb="2" eb="4">
      <t>トウゴウ</t>
    </rPh>
    <rPh sb="4" eb="6">
      <t>カンケイ</t>
    </rPh>
    <rPh sb="6" eb="8">
      <t>イリョウ</t>
    </rPh>
    <rPh sb="8" eb="10">
      <t>キカン</t>
    </rPh>
    <rPh sb="11" eb="13">
      <t>ジョウホウ</t>
    </rPh>
    <phoneticPr fontId="1"/>
  </si>
  <si>
    <t>該当</t>
    <rPh sb="0" eb="2">
      <t>ガイトウ</t>
    </rPh>
    <phoneticPr fontId="1"/>
  </si>
  <si>
    <t>非該当</t>
    <rPh sb="0" eb="3">
      <t>ヒガイトウ</t>
    </rPh>
    <phoneticPr fontId="1"/>
  </si>
  <si>
    <t>（第２号様式別紙２）支給申請額内訳（算定）書</t>
    <rPh sb="1" eb="2">
      <t>ダイ</t>
    </rPh>
    <rPh sb="3" eb="4">
      <t>ゴウ</t>
    </rPh>
    <rPh sb="4" eb="6">
      <t>ヨウシキ</t>
    </rPh>
    <rPh sb="6" eb="8">
      <t>ベッシ</t>
    </rPh>
    <rPh sb="10" eb="12">
      <t>シキュウ</t>
    </rPh>
    <rPh sb="12" eb="15">
      <t>シンセイガク</t>
    </rPh>
    <rPh sb="15" eb="17">
      <t>ウチワケ</t>
    </rPh>
    <rPh sb="18" eb="20">
      <t>サンテイ</t>
    </rPh>
    <rPh sb="21" eb="22">
      <t>ショ</t>
    </rPh>
    <phoneticPr fontId="1"/>
  </si>
  <si>
    <t>（第２号様式別紙２）支給申請額内訳（算定）書</t>
    <rPh sb="4" eb="6">
      <t>ヨウシキ</t>
    </rPh>
    <rPh sb="6" eb="8">
      <t>ベッシ</t>
    </rPh>
    <rPh sb="15" eb="17">
      <t>ウチワケ</t>
    </rPh>
    <rPh sb="21" eb="22">
      <t>ショ</t>
    </rPh>
    <phoneticPr fontId="1"/>
  </si>
  <si>
    <t>第５号様式</t>
    <rPh sb="0" eb="1">
      <t>ダイ</t>
    </rPh>
    <rPh sb="2" eb="3">
      <t>ゴウ</t>
    </rPh>
    <rPh sb="3" eb="5">
      <t>ヨウシキ</t>
    </rPh>
    <phoneticPr fontId="1"/>
  </si>
  <si>
    <t>病床機能再編支援事業（統合支援給付金）実績報告書</t>
    <rPh sb="0" eb="2">
      <t>ビョウショウ</t>
    </rPh>
    <rPh sb="2" eb="4">
      <t>キノウ</t>
    </rPh>
    <rPh sb="4" eb="6">
      <t>サイヘン</t>
    </rPh>
    <rPh sb="6" eb="8">
      <t>シエン</t>
    </rPh>
    <rPh sb="8" eb="10">
      <t>ジギョウ</t>
    </rPh>
    <rPh sb="11" eb="13">
      <t>トウゴウ</t>
    </rPh>
    <rPh sb="13" eb="15">
      <t>シエン</t>
    </rPh>
    <rPh sb="15" eb="18">
      <t>キュウフキン</t>
    </rPh>
    <rPh sb="19" eb="21">
      <t>ジッセキ</t>
    </rPh>
    <rPh sb="21" eb="23">
      <t>ホウコク</t>
    </rPh>
    <rPh sb="23" eb="24">
      <t>ショ</t>
    </rPh>
    <phoneticPr fontId="1"/>
  </si>
  <si>
    <t>　　　年　月　日付け　　　第　　　号で支給決定を受けた標記について、下記のとおり関係書類を添えて報告します。</t>
    <rPh sb="3" eb="4">
      <t>ネン</t>
    </rPh>
    <rPh sb="5" eb="6">
      <t>ガツ</t>
    </rPh>
    <rPh sb="7" eb="8">
      <t>ニチ</t>
    </rPh>
    <rPh sb="8" eb="9">
      <t>ヅ</t>
    </rPh>
    <rPh sb="13" eb="14">
      <t>ダイ</t>
    </rPh>
    <rPh sb="17" eb="18">
      <t>ゴウ</t>
    </rPh>
    <rPh sb="19" eb="21">
      <t>シキュウ</t>
    </rPh>
    <rPh sb="21" eb="23">
      <t>ケッテイ</t>
    </rPh>
    <rPh sb="24" eb="25">
      <t>ウ</t>
    </rPh>
    <rPh sb="27" eb="29">
      <t>ヒョウキ</t>
    </rPh>
    <rPh sb="34" eb="36">
      <t>カキ</t>
    </rPh>
    <rPh sb="40" eb="42">
      <t>カンケイ</t>
    </rPh>
    <rPh sb="42" eb="44">
      <t>ショルイ</t>
    </rPh>
    <rPh sb="45" eb="46">
      <t>ソ</t>
    </rPh>
    <rPh sb="48" eb="50">
      <t>ホウコク</t>
    </rPh>
    <phoneticPr fontId="1"/>
  </si>
  <si>
    <t>１　給付金精算額</t>
    <rPh sb="2" eb="5">
      <t>キュウフキン</t>
    </rPh>
    <rPh sb="5" eb="7">
      <t>セイサン</t>
    </rPh>
    <rPh sb="7" eb="8">
      <t>ガク</t>
    </rPh>
    <phoneticPr fontId="1"/>
  </si>
  <si>
    <t>２　精算額内訳（算定）書総括表（別紙１）</t>
    <rPh sb="2" eb="4">
      <t>セイサン</t>
    </rPh>
    <rPh sb="4" eb="5">
      <t>ガク</t>
    </rPh>
    <rPh sb="5" eb="7">
      <t>ウチワケ</t>
    </rPh>
    <rPh sb="8" eb="10">
      <t>サンテイ</t>
    </rPh>
    <rPh sb="11" eb="12">
      <t>ショ</t>
    </rPh>
    <rPh sb="12" eb="15">
      <t>ソウカツヒョウ</t>
    </rPh>
    <rPh sb="16" eb="18">
      <t>ベッシ</t>
    </rPh>
    <phoneticPr fontId="1"/>
  </si>
  <si>
    <t>３　精算額内訳（算定）書（別紙２）</t>
    <rPh sb="2" eb="4">
      <t>セイサン</t>
    </rPh>
    <rPh sb="4" eb="5">
      <t>ガク</t>
    </rPh>
    <rPh sb="5" eb="7">
      <t>ウチワケ</t>
    </rPh>
    <rPh sb="8" eb="10">
      <t>サンテイ</t>
    </rPh>
    <rPh sb="11" eb="12">
      <t>ショ</t>
    </rPh>
    <rPh sb="13" eb="15">
      <t>ベッシ</t>
    </rPh>
    <phoneticPr fontId="1"/>
  </si>
  <si>
    <t>（１）統合計画に基づき病床数を変更したことを証する書類</t>
    <rPh sb="3" eb="5">
      <t>トウゴウ</t>
    </rPh>
    <rPh sb="5" eb="7">
      <t>ケイカク</t>
    </rPh>
    <rPh sb="8" eb="9">
      <t>モト</t>
    </rPh>
    <rPh sb="11" eb="13">
      <t>ビョウショウ</t>
    </rPh>
    <rPh sb="13" eb="14">
      <t>スウ</t>
    </rPh>
    <rPh sb="15" eb="17">
      <t>ヘンコウ</t>
    </rPh>
    <rPh sb="22" eb="23">
      <t>ショウ</t>
    </rPh>
    <rPh sb="25" eb="27">
      <t>ショルイ</t>
    </rPh>
    <phoneticPr fontId="1"/>
  </si>
  <si>
    <t>（２）その他参考となる資料</t>
    <rPh sb="5" eb="6">
      <t>ホカ</t>
    </rPh>
    <rPh sb="6" eb="8">
      <t>サンコウ</t>
    </rPh>
    <rPh sb="11" eb="13">
      <t>シリョウ</t>
    </rPh>
    <phoneticPr fontId="1"/>
  </si>
  <si>
    <t>（第５号様式別紙１）精算額内訳（算定）書総括表</t>
    <rPh sb="1" eb="2">
      <t>ダイ</t>
    </rPh>
    <rPh sb="3" eb="4">
      <t>ゴウ</t>
    </rPh>
    <rPh sb="4" eb="6">
      <t>ヨウシキ</t>
    </rPh>
    <rPh sb="6" eb="8">
      <t>ベッシ</t>
    </rPh>
    <rPh sb="10" eb="12">
      <t>セイサン</t>
    </rPh>
    <rPh sb="12" eb="13">
      <t>ガク</t>
    </rPh>
    <rPh sb="13" eb="15">
      <t>ウチワケ</t>
    </rPh>
    <rPh sb="16" eb="18">
      <t>サンテイ</t>
    </rPh>
    <rPh sb="19" eb="20">
      <t>ショ</t>
    </rPh>
    <rPh sb="20" eb="22">
      <t>ソウカツ</t>
    </rPh>
    <rPh sb="22" eb="23">
      <t>ヒョウ</t>
    </rPh>
    <phoneticPr fontId="1"/>
  </si>
  <si>
    <t>精算額</t>
    <rPh sb="0" eb="2">
      <t>セイサン</t>
    </rPh>
    <rPh sb="2" eb="3">
      <t>ガク</t>
    </rPh>
    <phoneticPr fontId="1"/>
  </si>
  <si>
    <t>支給申請額（千円）</t>
    <rPh sb="6" eb="8">
      <t>センエン</t>
    </rPh>
    <phoneticPr fontId="1"/>
  </si>
  <si>
    <t>精算額（千円）</t>
    <rPh sb="0" eb="2">
      <t>セイサン</t>
    </rPh>
    <phoneticPr fontId="1"/>
  </si>
  <si>
    <t>（第５号様式別紙２）精算額内訳（算定）書</t>
    <rPh sb="1" eb="2">
      <t>ダイ</t>
    </rPh>
    <rPh sb="3" eb="4">
      <t>ゴウ</t>
    </rPh>
    <rPh sb="4" eb="6">
      <t>ヨウシキ</t>
    </rPh>
    <rPh sb="6" eb="8">
      <t>ベッシ</t>
    </rPh>
    <rPh sb="10" eb="12">
      <t>セイサン</t>
    </rPh>
    <rPh sb="12" eb="13">
      <t>ガク</t>
    </rPh>
    <rPh sb="13" eb="15">
      <t>ウチワケ</t>
    </rPh>
    <rPh sb="16" eb="18">
      <t>サンテイ</t>
    </rPh>
    <rPh sb="19" eb="20">
      <t>ショ</t>
    </rPh>
    <phoneticPr fontId="1"/>
  </si>
  <si>
    <t>精算額（千円）</t>
    <rPh sb="0" eb="2">
      <t>セイサン</t>
    </rPh>
    <rPh sb="2" eb="3">
      <t>ガク</t>
    </rPh>
    <rPh sb="4" eb="6">
      <t>センエン</t>
    </rPh>
    <phoneticPr fontId="1"/>
  </si>
  <si>
    <t>（第５号様式別紙２）精算額内訳（算定）書</t>
    <rPh sb="4" eb="6">
      <t>ヨウシキ</t>
    </rPh>
    <rPh sb="6" eb="8">
      <t>ベッシ</t>
    </rPh>
    <rPh sb="10" eb="12">
      <t>セイサン</t>
    </rPh>
    <rPh sb="13" eb="15">
      <t>ウチワケ</t>
    </rPh>
    <rPh sb="19" eb="20">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</si>
</sst>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6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11"/>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7"/>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rgb="FFCCFFCC"/>
        <bgColor indexed="64"/>
      </patternFill>
    </fill>
    <fill>
      <patternFill patternType="solid">
        <fgColor theme="5" tint="0.79998168889431442"/>
        <bgColor indexed="64"/>
      </patternFill>
    </fill>
  </fills>
  <borders count="14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46">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32">
    <xf numFmtId="0" fontId="0" fillId="0" borderId="0" xfId="0">
      <alignment vertical="center"/>
    </xf>
    <xf numFmtId="186" fontId="52" fillId="49" borderId="68" xfId="0" applyNumberFormat="1" applyFont="1" applyFill="1" applyBorder="1" applyProtection="1">
      <alignment vertical="center"/>
      <protection locked="0"/>
    </xf>
    <xf numFmtId="186" fontId="52" fillId="49" borderId="69" xfId="0" applyNumberFormat="1" applyFont="1" applyFill="1" applyBorder="1" applyProtection="1">
      <alignment vertical="center"/>
      <protection locked="0"/>
    </xf>
    <xf numFmtId="186" fontId="52" fillId="49" borderId="73" xfId="0" applyNumberFormat="1" applyFont="1" applyFill="1" applyBorder="1" applyProtection="1">
      <alignment vertical="center"/>
      <protection locked="0"/>
    </xf>
    <xf numFmtId="186" fontId="52" fillId="49" borderId="48" xfId="0" applyNumberFormat="1" applyFont="1" applyFill="1" applyBorder="1" applyProtection="1">
      <alignment vertical="center"/>
      <protection locked="0"/>
    </xf>
    <xf numFmtId="186" fontId="52" fillId="0" borderId="84" xfId="0" applyNumberFormat="1" applyFont="1" applyFill="1" applyBorder="1" applyProtection="1">
      <alignment vertical="center"/>
    </xf>
    <xf numFmtId="186" fontId="52" fillId="0" borderId="85" xfId="0" applyNumberFormat="1" applyFont="1" applyFill="1" applyBorder="1" applyProtection="1">
      <alignment vertical="center"/>
    </xf>
    <xf numFmtId="186" fontId="52" fillId="0" borderId="86" xfId="0" applyNumberFormat="1" applyFont="1" applyFill="1" applyBorder="1" applyProtection="1">
      <alignment vertical="center"/>
    </xf>
    <xf numFmtId="186" fontId="52" fillId="0" borderId="87" xfId="0" applyNumberFormat="1" applyFont="1" applyFill="1" applyBorder="1" applyProtection="1">
      <alignment vertical="center"/>
    </xf>
    <xf numFmtId="186" fontId="52" fillId="0" borderId="88" xfId="0" applyNumberFormat="1" applyFont="1" applyFill="1" applyBorder="1" applyProtection="1">
      <alignment vertical="center"/>
    </xf>
    <xf numFmtId="186" fontId="52" fillId="49" borderId="90" xfId="0" applyNumberFormat="1" applyFont="1" applyFill="1" applyBorder="1" applyProtection="1">
      <alignment vertical="center"/>
      <protection locked="0"/>
    </xf>
    <xf numFmtId="186" fontId="52" fillId="49" borderId="91" xfId="0" applyNumberFormat="1" applyFont="1" applyFill="1" applyBorder="1" applyProtection="1">
      <alignment vertical="center"/>
      <protection locked="0"/>
    </xf>
    <xf numFmtId="186" fontId="52" fillId="49" borderId="92" xfId="0" applyNumberFormat="1" applyFont="1" applyFill="1" applyBorder="1" applyProtection="1">
      <alignment vertical="center"/>
      <protection locked="0"/>
    </xf>
    <xf numFmtId="186" fontId="52" fillId="49" borderId="93" xfId="0" applyNumberFormat="1" applyFont="1" applyFill="1" applyBorder="1" applyProtection="1">
      <alignment vertical="center"/>
      <protection locked="0"/>
    </xf>
    <xf numFmtId="186" fontId="52" fillId="49" borderId="94" xfId="0" applyNumberFormat="1" applyFont="1" applyFill="1" applyBorder="1" applyProtection="1">
      <alignment vertical="center"/>
      <protection locked="0"/>
    </xf>
    <xf numFmtId="186" fontId="52" fillId="49" borderId="96" xfId="0" applyNumberFormat="1" applyFont="1" applyFill="1" applyBorder="1" applyProtection="1">
      <alignment vertical="center"/>
      <protection locked="0"/>
    </xf>
    <xf numFmtId="186" fontId="52" fillId="49" borderId="97" xfId="0" applyNumberFormat="1" applyFont="1" applyFill="1" applyBorder="1" applyProtection="1">
      <alignment vertical="center"/>
      <protection locked="0"/>
    </xf>
    <xf numFmtId="186" fontId="52" fillId="49" borderId="98" xfId="0" applyNumberFormat="1" applyFont="1" applyFill="1" applyBorder="1" applyProtection="1">
      <alignment vertical="center"/>
      <protection locked="0"/>
    </xf>
    <xf numFmtId="186" fontId="52" fillId="49" borderId="99" xfId="0" applyNumberFormat="1" applyFont="1" applyFill="1" applyBorder="1" applyProtection="1">
      <alignment vertical="center"/>
      <protection locked="0"/>
    </xf>
    <xf numFmtId="186" fontId="52" fillId="49" borderId="100" xfId="0" applyNumberFormat="1" applyFont="1" applyFill="1" applyBorder="1" applyProtection="1">
      <alignment vertical="center"/>
      <protection locked="0"/>
    </xf>
    <xf numFmtId="0" fontId="51" fillId="0" borderId="0" xfId="0" applyFont="1" applyFill="1" applyProtection="1">
      <alignment vertical="center"/>
    </xf>
    <xf numFmtId="186" fontId="52" fillId="49" borderId="70" xfId="0" applyNumberFormat="1" applyFont="1" applyFill="1" applyBorder="1" applyProtection="1">
      <alignment vertical="center"/>
      <protection locked="0"/>
    </xf>
    <xf numFmtId="186" fontId="52" fillId="49" borderId="71" xfId="0" applyNumberFormat="1" applyFont="1" applyFill="1" applyBorder="1" applyProtection="1">
      <alignment vertical="center"/>
      <protection locked="0"/>
    </xf>
    <xf numFmtId="186" fontId="52" fillId="49" borderId="41" xfId="0" applyNumberFormat="1" applyFont="1" applyFill="1" applyBorder="1" applyProtection="1">
      <alignment vertical="center"/>
      <protection locked="0"/>
    </xf>
    <xf numFmtId="186" fontId="52" fillId="49" borderId="74" xfId="0" applyNumberFormat="1" applyFont="1" applyFill="1" applyBorder="1" applyProtection="1">
      <alignment vertical="center"/>
      <protection locked="0"/>
    </xf>
    <xf numFmtId="0" fontId="51" fillId="0" borderId="52" xfId="0" applyFont="1" applyFill="1" applyBorder="1" applyAlignment="1" applyProtection="1">
      <alignment vertical="center"/>
    </xf>
    <xf numFmtId="0" fontId="51" fillId="0" borderId="2" xfId="0" applyFont="1" applyFill="1" applyBorder="1" applyAlignment="1" applyProtection="1">
      <alignment horizontal="center" vertical="center"/>
    </xf>
    <xf numFmtId="186" fontId="51" fillId="0" borderId="2" xfId="0" applyNumberFormat="1" applyFont="1" applyFill="1" applyBorder="1" applyProtection="1">
      <alignment vertical="center"/>
    </xf>
    <xf numFmtId="186" fontId="51" fillId="0" borderId="69" xfId="0" applyNumberFormat="1" applyFont="1" applyFill="1" applyBorder="1" applyProtection="1">
      <alignment vertical="center"/>
    </xf>
    <xf numFmtId="186" fontId="51" fillId="0" borderId="48" xfId="0" applyNumberFormat="1" applyFont="1" applyFill="1" applyBorder="1" applyProtection="1">
      <alignment vertical="center"/>
    </xf>
    <xf numFmtId="186" fontId="51" fillId="0" borderId="47" xfId="0" applyNumberFormat="1" applyFont="1" applyFill="1" applyBorder="1" applyProtection="1">
      <alignment vertical="center"/>
    </xf>
    <xf numFmtId="186" fontId="52" fillId="49" borderId="2" xfId="0" applyNumberFormat="1" applyFont="1" applyFill="1" applyBorder="1" applyProtection="1">
      <alignment vertical="center"/>
      <protection locked="0"/>
    </xf>
    <xf numFmtId="186" fontId="52" fillId="49" borderId="2" xfId="345" applyNumberFormat="1" applyFont="1" applyFill="1" applyBorder="1" applyProtection="1">
      <alignment vertical="center"/>
      <protection locked="0"/>
    </xf>
    <xf numFmtId="0" fontId="51" fillId="0" borderId="67" xfId="0" applyFont="1" applyFill="1" applyBorder="1" applyAlignment="1" applyProtection="1">
      <alignment horizontal="center" vertical="center" shrinkToFit="1"/>
    </xf>
    <xf numFmtId="187" fontId="51" fillId="0" borderId="106" xfId="0" applyNumberFormat="1" applyFont="1" applyFill="1" applyBorder="1" applyProtection="1">
      <alignment vertical="center"/>
    </xf>
    <xf numFmtId="0" fontId="51" fillId="0" borderId="1" xfId="0" applyFont="1" applyFill="1" applyBorder="1" applyProtection="1">
      <alignment vertical="center"/>
    </xf>
    <xf numFmtId="187" fontId="51" fillId="0" borderId="79" xfId="0" applyNumberFormat="1" applyFont="1" applyFill="1" applyBorder="1" applyProtection="1">
      <alignment vertical="center"/>
    </xf>
    <xf numFmtId="0" fontId="51" fillId="0" borderId="113" xfId="0" applyFont="1" applyFill="1" applyBorder="1" applyProtection="1">
      <alignment vertical="center"/>
    </xf>
    <xf numFmtId="186" fontId="51" fillId="0" borderId="71" xfId="0" applyNumberFormat="1" applyFont="1" applyFill="1" applyBorder="1" applyProtection="1">
      <alignment vertical="center"/>
    </xf>
    <xf numFmtId="0" fontId="51" fillId="0" borderId="2" xfId="0" applyFont="1" applyFill="1" applyBorder="1" applyAlignment="1" applyProtection="1">
      <alignment horizontal="center" vertical="center" shrinkToFit="1"/>
    </xf>
    <xf numFmtId="0" fontId="55" fillId="0" borderId="114" xfId="0" applyFont="1" applyBorder="1" applyAlignment="1" applyProtection="1">
      <alignment horizontal="center" vertical="center" wrapText="1"/>
    </xf>
    <xf numFmtId="0" fontId="55" fillId="0" borderId="115" xfId="0" applyFont="1" applyBorder="1" applyAlignment="1" applyProtection="1">
      <alignment horizontal="center" vertical="center" wrapText="1"/>
    </xf>
    <xf numFmtId="0" fontId="51" fillId="0" borderId="105" xfId="0" applyFont="1" applyBorder="1" applyProtection="1">
      <alignment vertical="center"/>
    </xf>
    <xf numFmtId="0" fontId="51" fillId="0" borderId="102" xfId="0" applyFont="1" applyBorder="1" applyProtection="1">
      <alignment vertical="center"/>
    </xf>
    <xf numFmtId="0" fontId="54" fillId="0" borderId="117" xfId="0" applyFont="1" applyBorder="1" applyAlignment="1" applyProtection="1">
      <alignment horizontal="center" vertical="center" wrapText="1"/>
    </xf>
    <xf numFmtId="0" fontId="54" fillId="0" borderId="118" xfId="0" applyFont="1" applyFill="1" applyBorder="1" applyAlignment="1" applyProtection="1">
      <alignment horizontal="center" vertical="center"/>
    </xf>
    <xf numFmtId="0" fontId="54" fillId="0" borderId="119" xfId="0" applyFont="1" applyFill="1" applyBorder="1" applyAlignment="1" applyProtection="1">
      <alignment horizontal="center" vertical="center"/>
    </xf>
    <xf numFmtId="0" fontId="51" fillId="0" borderId="120" xfId="0" applyFont="1" applyBorder="1" applyAlignment="1" applyProtection="1">
      <alignment horizontal="center" vertical="center"/>
    </xf>
    <xf numFmtId="0" fontId="51" fillId="0" borderId="121" xfId="0" applyFont="1" applyBorder="1" applyAlignment="1" applyProtection="1">
      <alignment horizontal="center" vertical="center"/>
    </xf>
    <xf numFmtId="0" fontId="55" fillId="0" borderId="122" xfId="0" applyFont="1" applyBorder="1" applyAlignment="1" applyProtection="1">
      <alignment horizontal="center" vertical="center" wrapText="1"/>
    </xf>
    <xf numFmtId="0" fontId="55" fillId="0" borderId="123" xfId="0" applyFont="1" applyFill="1" applyBorder="1" applyAlignment="1" applyProtection="1">
      <alignment horizontal="center" vertical="center" wrapText="1"/>
    </xf>
    <xf numFmtId="0" fontId="55" fillId="0" borderId="124" xfId="0" applyFont="1" applyFill="1" applyBorder="1" applyAlignment="1" applyProtection="1">
      <alignment horizontal="center" vertical="center" wrapText="1"/>
    </xf>
    <xf numFmtId="0" fontId="51" fillId="0" borderId="49" xfId="0" applyFont="1" applyFill="1" applyBorder="1" applyAlignment="1" applyProtection="1">
      <alignment vertical="center" shrinkToFit="1"/>
    </xf>
    <xf numFmtId="0" fontId="51" fillId="0" borderId="125" xfId="0" applyFont="1" applyFill="1" applyBorder="1" applyAlignment="1" applyProtection="1">
      <alignment horizontal="center" vertical="center" shrinkToFit="1"/>
    </xf>
    <xf numFmtId="186" fontId="51" fillId="0" borderId="111" xfId="0" applyNumberFormat="1" applyFont="1" applyFill="1" applyBorder="1" applyProtection="1">
      <alignment vertical="center"/>
    </xf>
    <xf numFmtId="186" fontId="51" fillId="0" borderId="126" xfId="0" applyNumberFormat="1" applyFont="1" applyFill="1" applyBorder="1" applyProtection="1">
      <alignment vertical="center"/>
    </xf>
    <xf numFmtId="186" fontId="51" fillId="51" borderId="55" xfId="0" applyNumberFormat="1" applyFont="1" applyFill="1" applyBorder="1" applyProtection="1">
      <alignment vertical="center"/>
    </xf>
    <xf numFmtId="186" fontId="51" fillId="0" borderId="107" xfId="0" applyNumberFormat="1" applyFont="1" applyFill="1" applyBorder="1" applyProtection="1">
      <alignment vertical="center"/>
    </xf>
    <xf numFmtId="186" fontId="51" fillId="0" borderId="127" xfId="0" applyNumberFormat="1" applyFont="1" applyFill="1" applyBorder="1" applyProtection="1">
      <alignment vertical="center"/>
    </xf>
    <xf numFmtId="0" fontId="55" fillId="0" borderId="116" xfId="0" applyFont="1" applyBorder="1" applyAlignment="1" applyProtection="1">
      <alignment horizontal="center" vertical="center" shrinkToFit="1"/>
    </xf>
    <xf numFmtId="0" fontId="51" fillId="48" borderId="2" xfId="0" applyFont="1" applyFill="1" applyBorder="1" applyAlignment="1" applyProtection="1">
      <alignment horizontal="center" vertical="center"/>
    </xf>
    <xf numFmtId="0" fontId="54" fillId="48" borderId="72" xfId="0" applyFont="1" applyFill="1" applyBorder="1" applyAlignment="1" applyProtection="1">
      <alignment horizontal="center" vertical="center"/>
    </xf>
    <xf numFmtId="186" fontId="51" fillId="0" borderId="75" xfId="0" applyNumberFormat="1" applyFont="1" applyFill="1" applyBorder="1" applyProtection="1">
      <alignment vertical="center"/>
    </xf>
    <xf numFmtId="0" fontId="51" fillId="0" borderId="0" xfId="0" applyFont="1" applyBorder="1" applyAlignment="1" applyProtection="1">
      <alignment horizontal="center" vertical="center"/>
    </xf>
    <xf numFmtId="0" fontId="51" fillId="0" borderId="0" xfId="0" applyFont="1" applyBorder="1" applyAlignment="1" applyProtection="1">
      <alignment horizontal="center" vertical="top"/>
    </xf>
    <xf numFmtId="0" fontId="51" fillId="0" borderId="94" xfId="0" applyFont="1" applyFill="1" applyBorder="1" applyAlignment="1" applyProtection="1">
      <alignment horizontal="center" vertical="center"/>
    </xf>
    <xf numFmtId="0" fontId="51" fillId="0" borderId="130" xfId="0" applyFont="1" applyFill="1" applyBorder="1" applyAlignment="1" applyProtection="1">
      <alignment horizontal="center" vertical="center"/>
    </xf>
    <xf numFmtId="0" fontId="51" fillId="0" borderId="132" xfId="0" applyFont="1" applyFill="1" applyBorder="1" applyAlignment="1" applyProtection="1">
      <alignment horizontal="center" vertical="center"/>
    </xf>
    <xf numFmtId="0" fontId="51" fillId="0" borderId="133" xfId="0" applyFont="1" applyFill="1" applyBorder="1" applyAlignment="1" applyProtection="1">
      <alignment horizontal="center" vertical="center"/>
    </xf>
    <xf numFmtId="0" fontId="51" fillId="0" borderId="134" xfId="0" applyFont="1" applyFill="1" applyBorder="1" applyAlignment="1" applyProtection="1">
      <alignment horizontal="center" vertical="center"/>
    </xf>
    <xf numFmtId="0" fontId="64" fillId="0" borderId="0" xfId="0" applyFont="1" applyFill="1" applyAlignment="1" applyProtection="1">
      <alignment horizontal="right" vertical="center"/>
    </xf>
    <xf numFmtId="0" fontId="51" fillId="0" borderId="0" xfId="0" applyFont="1" applyProtection="1">
      <alignment vertical="center"/>
    </xf>
    <xf numFmtId="186" fontId="51" fillId="0" borderId="91" xfId="0" applyNumberFormat="1" applyFont="1" applyFill="1" applyBorder="1" applyProtection="1">
      <alignment vertical="center"/>
    </xf>
    <xf numFmtId="186" fontId="51" fillId="0" borderId="131" xfId="0" applyNumberFormat="1" applyFont="1" applyFill="1" applyBorder="1" applyProtection="1">
      <alignment vertical="center"/>
    </xf>
    <xf numFmtId="0" fontId="52" fillId="49" borderId="2" xfId="0" applyFont="1" applyFill="1" applyBorder="1" applyAlignment="1" applyProtection="1">
      <alignment horizontal="center" vertical="center" shrinkToFit="1"/>
      <protection locked="0"/>
    </xf>
    <xf numFmtId="0" fontId="52" fillId="0" borderId="0" xfId="0" applyFont="1" applyProtection="1">
      <alignment vertical="center"/>
    </xf>
    <xf numFmtId="0" fontId="52" fillId="48" borderId="2" xfId="0" applyFont="1" applyFill="1" applyBorder="1" applyAlignment="1" applyProtection="1">
      <alignment horizontal="center" vertical="center"/>
    </xf>
    <xf numFmtId="0" fontId="52" fillId="48" borderId="52" xfId="0" applyFont="1" applyFill="1" applyBorder="1" applyProtection="1">
      <alignment vertical="center"/>
    </xf>
    <xf numFmtId="0" fontId="62" fillId="48" borderId="72" xfId="0" applyFont="1" applyFill="1" applyBorder="1" applyAlignment="1" applyProtection="1">
      <alignment horizontal="center" vertical="center" shrinkToFit="1"/>
    </xf>
    <xf numFmtId="0" fontId="53" fillId="48" borderId="89" xfId="0" applyFont="1" applyFill="1" applyBorder="1" applyAlignment="1" applyProtection="1">
      <alignment vertical="center" shrinkToFit="1"/>
    </xf>
    <xf numFmtId="186" fontId="52" fillId="0" borderId="89" xfId="0" applyNumberFormat="1" applyFont="1" applyFill="1" applyBorder="1" applyProtection="1">
      <alignment vertical="center"/>
    </xf>
    <xf numFmtId="186" fontId="52" fillId="0" borderId="93" xfId="0" applyNumberFormat="1" applyFont="1" applyFill="1" applyBorder="1" applyProtection="1">
      <alignment vertical="center"/>
    </xf>
    <xf numFmtId="0" fontId="53" fillId="48" borderId="95" xfId="0" applyFont="1" applyFill="1" applyBorder="1" applyAlignment="1" applyProtection="1">
      <alignment vertical="center" shrinkToFit="1"/>
    </xf>
    <xf numFmtId="186" fontId="52" fillId="0" borderId="95" xfId="0" applyNumberFormat="1" applyFont="1" applyFill="1" applyBorder="1" applyProtection="1">
      <alignment vertical="center"/>
    </xf>
    <xf numFmtId="186" fontId="52" fillId="0" borderId="99" xfId="0" applyNumberFormat="1" applyFont="1" applyFill="1" applyBorder="1" applyProtection="1">
      <alignment vertical="center"/>
    </xf>
    <xf numFmtId="0" fontId="53" fillId="48" borderId="61" xfId="0" applyFont="1" applyFill="1" applyBorder="1" applyAlignment="1" applyProtection="1">
      <alignment vertical="center" shrinkToFit="1"/>
    </xf>
    <xf numFmtId="186" fontId="52" fillId="0" borderId="61" xfId="0" applyNumberFormat="1" applyFont="1" applyFill="1" applyBorder="1" applyProtection="1">
      <alignment vertical="center"/>
    </xf>
    <xf numFmtId="0" fontId="52" fillId="0" borderId="0" xfId="0" applyFont="1" applyFill="1" applyProtection="1">
      <alignment vertical="center"/>
    </xf>
    <xf numFmtId="186" fontId="52" fillId="0" borderId="48" xfId="0" applyNumberFormat="1" applyFont="1" applyFill="1" applyBorder="1" applyProtection="1">
      <alignment vertical="center"/>
    </xf>
    <xf numFmtId="186" fontId="52" fillId="0" borderId="47" xfId="0" applyNumberFormat="1" applyFont="1" applyFill="1" applyBorder="1" applyProtection="1">
      <alignment vertical="center"/>
    </xf>
    <xf numFmtId="186" fontId="52" fillId="0" borderId="75" xfId="0" applyNumberFormat="1" applyFont="1" applyFill="1" applyBorder="1" applyProtection="1">
      <alignment vertical="center"/>
    </xf>
    <xf numFmtId="0" fontId="63" fillId="0" borderId="0" xfId="0" applyFont="1" applyFill="1" applyProtection="1">
      <alignment vertical="center"/>
    </xf>
    <xf numFmtId="186" fontId="51" fillId="0" borderId="0" xfId="0" applyNumberFormat="1" applyFont="1" applyFill="1" applyProtection="1">
      <alignment vertical="center"/>
    </xf>
    <xf numFmtId="0" fontId="63" fillId="0" borderId="0" xfId="0" applyFont="1" applyProtection="1">
      <alignment vertical="center"/>
    </xf>
    <xf numFmtId="0" fontId="52" fillId="0" borderId="51" xfId="0" applyFont="1" applyBorder="1" applyProtection="1">
      <alignment vertical="center"/>
    </xf>
    <xf numFmtId="0" fontId="52" fillId="0" borderId="0" xfId="0" applyFont="1" applyBorder="1" applyProtection="1">
      <alignment vertical="center"/>
    </xf>
    <xf numFmtId="0" fontId="53"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wrapText="1"/>
    </xf>
    <xf numFmtId="0" fontId="52" fillId="0" borderId="0" xfId="0" applyFont="1" applyFill="1" applyBorder="1" applyProtection="1">
      <alignment vertical="center"/>
    </xf>
    <xf numFmtId="0" fontId="53" fillId="48" borderId="2" xfId="0" applyFont="1" applyFill="1" applyBorder="1" applyAlignment="1" applyProtection="1">
      <alignment horizontal="center" vertical="center"/>
    </xf>
    <xf numFmtId="186" fontId="52" fillId="0" borderId="2" xfId="0" applyNumberFormat="1" applyFont="1" applyFill="1" applyBorder="1" applyProtection="1">
      <alignment vertical="center"/>
    </xf>
    <xf numFmtId="0" fontId="53" fillId="0" borderId="0" xfId="0" quotePrefix="1" applyFont="1" applyFill="1" applyProtection="1">
      <alignment vertical="center"/>
    </xf>
    <xf numFmtId="186" fontId="52" fillId="0" borderId="70" xfId="0" applyNumberFormat="1" applyFont="1" applyFill="1" applyBorder="1" applyProtection="1">
      <alignment vertical="center"/>
    </xf>
    <xf numFmtId="186" fontId="52" fillId="0" borderId="71" xfId="0" applyNumberFormat="1" applyFont="1" applyFill="1" applyBorder="1" applyProtection="1">
      <alignment vertical="center"/>
    </xf>
    <xf numFmtId="186" fontId="52" fillId="0" borderId="41" xfId="0" applyNumberFormat="1" applyFont="1" applyFill="1" applyBorder="1" applyProtection="1">
      <alignment vertical="center"/>
    </xf>
    <xf numFmtId="186" fontId="52" fillId="0" borderId="74" xfId="0" applyNumberFormat="1" applyFont="1" applyFill="1" applyBorder="1" applyProtection="1">
      <alignment vertical="center"/>
    </xf>
    <xf numFmtId="0" fontId="53" fillId="48" borderId="47" xfId="0" applyFont="1" applyFill="1" applyBorder="1" applyAlignment="1" applyProtection="1">
      <alignment vertical="center" shrinkToFit="1"/>
    </xf>
    <xf numFmtId="186" fontId="52" fillId="0" borderId="73" xfId="0" applyNumberFormat="1" applyFont="1" applyFill="1" applyBorder="1" applyProtection="1">
      <alignment vertical="center"/>
    </xf>
    <xf numFmtId="0" fontId="53" fillId="48" borderId="2" xfId="0" applyFont="1" applyFill="1" applyBorder="1" applyAlignment="1" applyProtection="1">
      <alignment horizontal="center" vertical="center" wrapText="1"/>
    </xf>
    <xf numFmtId="0" fontId="53" fillId="48" borderId="2" xfId="0" applyFont="1" applyFill="1" applyBorder="1" applyAlignment="1" applyProtection="1">
      <alignment vertical="center" shrinkToFit="1"/>
    </xf>
    <xf numFmtId="186" fontId="52" fillId="0" borderId="2" xfId="345" applyNumberFormat="1" applyFont="1" applyFill="1" applyBorder="1" applyProtection="1">
      <alignment vertical="center"/>
    </xf>
    <xf numFmtId="0" fontId="51" fillId="0" borderId="2" xfId="0" applyFont="1" applyFill="1" applyBorder="1" applyProtection="1">
      <alignment vertical="center"/>
    </xf>
    <xf numFmtId="184" fontId="51" fillId="0" borderId="2" xfId="0" applyNumberFormat="1" applyFont="1" applyFill="1" applyBorder="1" applyProtection="1">
      <alignment vertical="center"/>
    </xf>
    <xf numFmtId="0" fontId="53" fillId="48" borderId="47" xfId="0" applyFont="1" applyFill="1" applyBorder="1" applyAlignment="1" applyProtection="1">
      <alignment horizontal="center" vertical="center"/>
    </xf>
    <xf numFmtId="0" fontId="53" fillId="48" borderId="2" xfId="0" applyFont="1" applyFill="1" applyBorder="1" applyAlignment="1" applyProtection="1">
      <alignment vertical="center" wrapText="1"/>
    </xf>
    <xf numFmtId="0" fontId="53" fillId="48" borderId="2" xfId="0" applyFont="1" applyFill="1" applyBorder="1" applyAlignment="1" applyProtection="1">
      <alignment horizontal="center" vertical="center" shrinkToFit="1"/>
    </xf>
    <xf numFmtId="0" fontId="52" fillId="48" borderId="2" xfId="0" applyFont="1" applyFill="1" applyBorder="1" applyAlignment="1" applyProtection="1">
      <alignment horizontal="center" vertical="center" shrinkToFit="1"/>
    </xf>
    <xf numFmtId="38" fontId="52" fillId="0" borderId="2" xfId="345" applyFont="1" applyFill="1" applyBorder="1" applyProtection="1">
      <alignment vertical="center"/>
    </xf>
    <xf numFmtId="185" fontId="51" fillId="0" borderId="2" xfId="0" applyNumberFormat="1" applyFont="1" applyFill="1" applyBorder="1" applyProtection="1">
      <alignment vertical="center"/>
    </xf>
    <xf numFmtId="0" fontId="53" fillId="48" borderId="2" xfId="0" applyFont="1" applyFill="1" applyBorder="1" applyAlignment="1" applyProtection="1">
      <alignment horizontal="left" vertical="center"/>
    </xf>
    <xf numFmtId="0" fontId="52" fillId="0" borderId="2" xfId="0" applyFont="1" applyFill="1" applyBorder="1" applyAlignment="1" applyProtection="1">
      <alignment horizontal="center" vertical="center"/>
    </xf>
    <xf numFmtId="183" fontId="52" fillId="0" borderId="2" xfId="0" applyNumberFormat="1" applyFont="1" applyFill="1" applyBorder="1" applyProtection="1">
      <alignment vertical="center"/>
    </xf>
    <xf numFmtId="0" fontId="52" fillId="48" borderId="55" xfId="0" applyFont="1" applyFill="1" applyBorder="1" applyAlignment="1" applyProtection="1">
      <alignment horizontal="center" vertical="center"/>
    </xf>
    <xf numFmtId="0" fontId="53" fillId="48" borderId="55" xfId="0" applyFont="1" applyFill="1" applyBorder="1" applyProtection="1">
      <alignment vertical="center"/>
    </xf>
    <xf numFmtId="0" fontId="52" fillId="0" borderId="0" xfId="0" applyFont="1" applyFill="1" applyBorder="1" applyAlignment="1" applyProtection="1">
      <alignment horizontal="center" vertical="center"/>
    </xf>
    <xf numFmtId="0" fontId="51" fillId="0" borderId="0" xfId="0" applyFont="1" applyAlignment="1" applyProtection="1">
      <alignment horizontal="right" vertical="center"/>
    </xf>
    <xf numFmtId="0" fontId="52" fillId="0" borderId="0" xfId="0" applyFont="1" applyAlignment="1" applyProtection="1">
      <alignment horizontal="right" vertical="center"/>
    </xf>
    <xf numFmtId="0" fontId="55" fillId="0" borderId="2" xfId="0" applyFont="1" applyFill="1" applyBorder="1" applyAlignment="1" applyProtection="1">
      <alignment horizontal="center" vertical="center" wrapText="1" shrinkToFit="1"/>
    </xf>
    <xf numFmtId="0" fontId="51" fillId="48" borderId="2" xfId="0" applyFont="1" applyFill="1" applyBorder="1" applyAlignment="1" applyProtection="1">
      <alignment horizontal="center" vertical="center" shrinkToFit="1"/>
    </xf>
    <xf numFmtId="0" fontId="52" fillId="48" borderId="2" xfId="0" applyFont="1" applyFill="1" applyBorder="1" applyAlignment="1" applyProtection="1">
      <alignment horizontal="center" vertical="center"/>
    </xf>
    <xf numFmtId="0" fontId="53" fillId="48" borderId="2" xfId="0" applyFont="1" applyFill="1" applyBorder="1" applyAlignment="1" applyProtection="1">
      <alignment horizontal="center" vertical="center" wrapText="1"/>
    </xf>
    <xf numFmtId="0" fontId="53" fillId="48" borderId="2" xfId="0" applyFont="1" applyFill="1" applyBorder="1" applyAlignment="1" applyProtection="1">
      <alignment horizontal="center" vertical="center" shrinkToFit="1"/>
    </xf>
    <xf numFmtId="0" fontId="53" fillId="48" borderId="2" xfId="0" applyFont="1" applyFill="1" applyBorder="1" applyAlignment="1" applyProtection="1">
      <alignment horizontal="center" vertical="center"/>
    </xf>
    <xf numFmtId="0" fontId="52" fillId="48" borderId="2" xfId="0" applyFont="1" applyFill="1" applyBorder="1" applyAlignment="1" applyProtection="1">
      <alignment horizontal="center" vertical="center" shrinkToFit="1"/>
    </xf>
    <xf numFmtId="0" fontId="52" fillId="49" borderId="2" xfId="0" applyFont="1" applyFill="1" applyBorder="1" applyAlignment="1" applyProtection="1">
      <alignment horizontal="center" vertical="center" shrinkToFit="1"/>
      <protection locked="0"/>
    </xf>
    <xf numFmtId="0" fontId="51" fillId="0" borderId="137" xfId="0" applyFont="1" applyFill="1" applyBorder="1" applyAlignment="1" applyProtection="1">
      <alignment horizontal="center" vertical="center"/>
    </xf>
    <xf numFmtId="186" fontId="51" fillId="51" borderId="129" xfId="0" applyNumberFormat="1" applyFont="1" applyFill="1" applyBorder="1" applyProtection="1">
      <alignment vertical="center"/>
    </xf>
    <xf numFmtId="186" fontId="51" fillId="51" borderId="91" xfId="0" applyNumberFormat="1" applyFont="1" applyFill="1" applyBorder="1" applyProtection="1">
      <alignment vertical="center"/>
    </xf>
    <xf numFmtId="186" fontId="51" fillId="51" borderId="135" xfId="0" applyNumberFormat="1" applyFont="1" applyFill="1" applyBorder="1" applyProtection="1">
      <alignment vertical="center"/>
    </xf>
    <xf numFmtId="186" fontId="51" fillId="51" borderId="136" xfId="0" applyNumberFormat="1" applyFont="1" applyFill="1" applyBorder="1" applyProtection="1">
      <alignment vertical="center"/>
    </xf>
    <xf numFmtId="0" fontId="56" fillId="48" borderId="69" xfId="0" applyFont="1" applyFill="1" applyBorder="1" applyAlignment="1" applyProtection="1">
      <alignment horizontal="center" vertical="center" wrapText="1" shrinkToFit="1"/>
    </xf>
    <xf numFmtId="0" fontId="52" fillId="49" borderId="2" xfId="0" applyFont="1" applyFill="1" applyBorder="1" applyAlignment="1" applyProtection="1">
      <alignment horizontal="center" vertical="center" shrinkToFit="1"/>
      <protection locked="0"/>
    </xf>
    <xf numFmtId="0" fontId="59" fillId="0" borderId="0" xfId="0" applyFont="1" applyAlignment="1" applyProtection="1">
      <alignment vertical="top"/>
    </xf>
    <xf numFmtId="0" fontId="52" fillId="0" borderId="2" xfId="0" applyFont="1" applyBorder="1" applyAlignment="1">
      <alignment horizontal="center" vertical="center"/>
    </xf>
    <xf numFmtId="0" fontId="52" fillId="48" borderId="2" xfId="0" applyFont="1" applyFill="1" applyBorder="1" applyAlignment="1" applyProtection="1">
      <alignment horizontal="center" vertical="center"/>
    </xf>
    <xf numFmtId="0" fontId="53" fillId="48" borderId="2" xfId="0" applyFont="1" applyFill="1" applyBorder="1" applyAlignment="1" applyProtection="1">
      <alignment horizontal="center" vertical="center" wrapText="1"/>
    </xf>
    <xf numFmtId="0" fontId="53" fillId="48" borderId="2" xfId="0" applyFont="1" applyFill="1" applyBorder="1" applyAlignment="1" applyProtection="1">
      <alignment horizontal="center" vertical="center" shrinkToFit="1"/>
    </xf>
    <xf numFmtId="0" fontId="53" fillId="48" borderId="2" xfId="0" applyFont="1" applyFill="1" applyBorder="1" applyAlignment="1" applyProtection="1">
      <alignment horizontal="center" vertical="center"/>
    </xf>
    <xf numFmtId="0" fontId="52" fillId="48" borderId="2" xfId="0" applyFont="1" applyFill="1" applyBorder="1" applyAlignment="1" applyProtection="1">
      <alignment horizontal="center" vertical="center" shrinkToFit="1"/>
    </xf>
    <xf numFmtId="0" fontId="52" fillId="49" borderId="2" xfId="0" applyFont="1" applyFill="1" applyBorder="1" applyAlignment="1" applyProtection="1">
      <alignment horizontal="center" vertical="center" shrinkToFit="1"/>
      <protection locked="0"/>
    </xf>
    <xf numFmtId="0" fontId="52" fillId="49" borderId="2" xfId="0" applyFont="1" applyFill="1" applyBorder="1" applyAlignment="1" applyProtection="1">
      <alignment horizontal="center" vertical="center"/>
    </xf>
    <xf numFmtId="0" fontId="52" fillId="49" borderId="0" xfId="0" applyFont="1" applyFill="1" applyAlignment="1" applyProtection="1">
      <alignment horizontal="right" vertical="center"/>
      <protection locked="0"/>
    </xf>
    <xf numFmtId="0" fontId="52" fillId="49" borderId="0" xfId="0" applyFont="1" applyFill="1" applyAlignment="1" applyProtection="1">
      <alignment horizontal="left" vertical="center"/>
      <protection locked="0"/>
    </xf>
    <xf numFmtId="0" fontId="52" fillId="48" borderId="2" xfId="0" applyFont="1" applyFill="1" applyBorder="1" applyAlignment="1" applyProtection="1">
      <alignment horizontal="center" vertical="center"/>
    </xf>
    <xf numFmtId="0" fontId="53" fillId="48" borderId="66" xfId="0" applyFont="1" applyFill="1" applyBorder="1" applyAlignment="1" applyProtection="1">
      <alignment horizontal="center" vertical="center"/>
    </xf>
    <xf numFmtId="0" fontId="53" fillId="48" borderId="68" xfId="0" applyFont="1" applyFill="1" applyBorder="1" applyAlignment="1" applyProtection="1">
      <alignment horizontal="center" vertical="center"/>
    </xf>
    <xf numFmtId="0" fontId="53" fillId="48" borderId="67" xfId="0" applyFont="1" applyFill="1" applyBorder="1" applyAlignment="1" applyProtection="1">
      <alignment horizontal="center" vertical="center"/>
    </xf>
    <xf numFmtId="0" fontId="53" fillId="48" borderId="69" xfId="0" applyFont="1" applyFill="1" applyBorder="1" applyAlignment="1" applyProtection="1">
      <alignment horizontal="center" vertical="center"/>
    </xf>
    <xf numFmtId="0" fontId="53" fillId="48" borderId="41" xfId="0" applyFont="1" applyFill="1" applyBorder="1" applyAlignment="1" applyProtection="1">
      <alignment horizontal="center" vertical="center"/>
    </xf>
    <xf numFmtId="0" fontId="53" fillId="48" borderId="47" xfId="0" applyFont="1" applyFill="1" applyBorder="1" applyAlignment="1" applyProtection="1">
      <alignment horizontal="center" vertical="center" wrapText="1"/>
    </xf>
    <xf numFmtId="0" fontId="53" fillId="48" borderId="50" xfId="0" applyFont="1" applyFill="1" applyBorder="1" applyAlignment="1" applyProtection="1">
      <alignment horizontal="center" vertical="center" wrapText="1"/>
    </xf>
    <xf numFmtId="0" fontId="53" fillId="48" borderId="5" xfId="0" applyFont="1" applyFill="1" applyBorder="1" applyAlignment="1" applyProtection="1">
      <alignment horizontal="center" vertical="center" wrapText="1"/>
    </xf>
    <xf numFmtId="0" fontId="53" fillId="0" borderId="0" xfId="0" applyFont="1" applyFill="1" applyBorder="1" applyAlignment="1" applyProtection="1">
      <alignment horizontal="left" vertical="top" wrapText="1" shrinkToFit="1"/>
    </xf>
    <xf numFmtId="0" fontId="53" fillId="0" borderId="0" xfId="0" applyFont="1" applyFill="1" applyBorder="1" applyAlignment="1" applyProtection="1">
      <alignment horizontal="left" vertical="top" shrinkToFit="1"/>
    </xf>
    <xf numFmtId="0" fontId="53" fillId="48" borderId="48" xfId="0" applyFont="1" applyFill="1" applyBorder="1" applyAlignment="1" applyProtection="1">
      <alignment horizontal="center" vertical="center" wrapText="1"/>
    </xf>
    <xf numFmtId="0" fontId="53" fillId="48" borderId="48" xfId="0" applyFont="1" applyFill="1" applyBorder="1" applyAlignment="1" applyProtection="1">
      <alignment horizontal="center" vertical="center"/>
    </xf>
    <xf numFmtId="0" fontId="53" fillId="48" borderId="50" xfId="0" applyFont="1" applyFill="1" applyBorder="1" applyAlignment="1" applyProtection="1">
      <alignment horizontal="center" vertical="center"/>
    </xf>
    <xf numFmtId="0" fontId="53" fillId="48" borderId="5" xfId="0" applyFont="1" applyFill="1" applyBorder="1" applyAlignment="1" applyProtection="1">
      <alignment horizontal="center" vertical="center"/>
    </xf>
    <xf numFmtId="0" fontId="54" fillId="0" borderId="101" xfId="0" applyFont="1" applyFill="1" applyBorder="1" applyAlignment="1" applyProtection="1">
      <alignment horizontal="center" vertical="center" wrapText="1" shrinkToFit="1"/>
    </xf>
    <xf numFmtId="0" fontId="54" fillId="0" borderId="102" xfId="0" applyFont="1" applyFill="1" applyBorder="1" applyAlignment="1" applyProtection="1">
      <alignment horizontal="center" vertical="center" shrinkToFit="1"/>
    </xf>
    <xf numFmtId="0" fontId="54" fillId="0" borderId="103" xfId="0" applyFont="1" applyFill="1" applyBorder="1" applyAlignment="1" applyProtection="1">
      <alignment horizontal="center" vertical="center" shrinkToFit="1"/>
    </xf>
    <xf numFmtId="0" fontId="54" fillId="0" borderId="104" xfId="0" applyFont="1" applyFill="1" applyBorder="1" applyAlignment="1" applyProtection="1">
      <alignment horizontal="center" vertical="center" shrinkToFit="1"/>
    </xf>
    <xf numFmtId="0" fontId="51" fillId="51" borderId="79" xfId="0" applyFont="1" applyFill="1" applyBorder="1" applyAlignment="1" applyProtection="1">
      <alignment horizontal="center" vertical="center"/>
    </xf>
    <xf numFmtId="0" fontId="51" fillId="51" borderId="80" xfId="0" applyFont="1" applyFill="1" applyBorder="1" applyAlignment="1" applyProtection="1">
      <alignment horizontal="center" vertical="center"/>
    </xf>
    <xf numFmtId="0" fontId="54" fillId="0" borderId="101" xfId="0" applyFont="1" applyFill="1" applyBorder="1" applyAlignment="1" applyProtection="1">
      <alignment horizontal="center" vertical="center" wrapText="1"/>
    </xf>
    <xf numFmtId="0" fontId="54" fillId="0" borderId="108" xfId="0" applyFont="1" applyFill="1" applyBorder="1" applyAlignment="1" applyProtection="1">
      <alignment horizontal="center" vertical="center"/>
    </xf>
    <xf numFmtId="0" fontId="54" fillId="0" borderId="109" xfId="0" applyFont="1" applyFill="1" applyBorder="1" applyAlignment="1" applyProtection="1">
      <alignment horizontal="center" vertical="center"/>
    </xf>
    <xf numFmtId="0" fontId="54" fillId="0" borderId="4" xfId="0" applyFont="1" applyFill="1" applyBorder="1" applyAlignment="1" applyProtection="1">
      <alignment horizontal="center" vertical="center"/>
    </xf>
    <xf numFmtId="0" fontId="54" fillId="0" borderId="103" xfId="0" applyFont="1" applyFill="1" applyBorder="1" applyAlignment="1" applyProtection="1">
      <alignment horizontal="center" vertical="center"/>
    </xf>
    <xf numFmtId="0" fontId="54" fillId="0" borderId="7" xfId="0" applyFont="1" applyFill="1" applyBorder="1" applyAlignment="1" applyProtection="1">
      <alignment horizontal="center" vertical="center"/>
    </xf>
    <xf numFmtId="0" fontId="53" fillId="48" borderId="72" xfId="0" applyFont="1" applyFill="1" applyBorder="1" applyAlignment="1" applyProtection="1">
      <alignment horizontal="center" vertical="center"/>
    </xf>
    <xf numFmtId="0" fontId="53" fillId="48" borderId="73" xfId="0" applyFont="1" applyFill="1" applyBorder="1" applyAlignment="1" applyProtection="1">
      <alignment horizontal="center" vertical="center"/>
    </xf>
    <xf numFmtId="0" fontId="53" fillId="48" borderId="2" xfId="0" applyFont="1" applyFill="1" applyBorder="1" applyAlignment="1" applyProtection="1">
      <alignment horizontal="left" vertical="center" wrapText="1"/>
    </xf>
    <xf numFmtId="0" fontId="53" fillId="0" borderId="0" xfId="0" applyFont="1" applyFill="1" applyBorder="1" applyAlignment="1" applyProtection="1">
      <alignment horizontal="left" vertical="top" wrapText="1"/>
    </xf>
    <xf numFmtId="0" fontId="53" fillId="0" borderId="0" xfId="0" applyFont="1" applyFill="1" applyBorder="1" applyAlignment="1" applyProtection="1">
      <alignment horizontal="left" vertical="top"/>
    </xf>
    <xf numFmtId="0" fontId="52" fillId="48" borderId="53" xfId="0" applyFont="1" applyFill="1" applyBorder="1" applyAlignment="1" applyProtection="1">
      <alignment horizontal="center" vertical="center"/>
    </xf>
    <xf numFmtId="0" fontId="52" fillId="48" borderId="81" xfId="0" applyFont="1" applyFill="1" applyBorder="1" applyAlignment="1" applyProtection="1">
      <alignment horizontal="center" vertical="center"/>
    </xf>
    <xf numFmtId="0" fontId="52" fillId="48" borderId="56" xfId="0" applyFont="1" applyFill="1" applyBorder="1" applyAlignment="1" applyProtection="1">
      <alignment horizontal="center" vertical="center"/>
    </xf>
    <xf numFmtId="0" fontId="53" fillId="48" borderId="50" xfId="0" applyFont="1" applyFill="1" applyBorder="1" applyAlignment="1" applyProtection="1">
      <alignment horizontal="center" vertical="center" shrinkToFit="1"/>
    </xf>
    <xf numFmtId="0" fontId="53" fillId="48" borderId="5" xfId="0" applyFont="1" applyFill="1" applyBorder="1" applyAlignment="1" applyProtection="1">
      <alignment horizontal="center" vertical="center" shrinkToFit="1"/>
    </xf>
    <xf numFmtId="0" fontId="53" fillId="48" borderId="2" xfId="0" applyFont="1" applyFill="1" applyBorder="1" applyAlignment="1" applyProtection="1">
      <alignment horizontal="center" vertical="center" shrinkToFit="1"/>
    </xf>
    <xf numFmtId="0" fontId="57" fillId="0" borderId="2" xfId="0" applyFont="1" applyBorder="1" applyAlignment="1" applyProtection="1">
      <alignment horizontal="center" vertical="center"/>
    </xf>
    <xf numFmtId="0" fontId="52" fillId="48" borderId="2" xfId="0" applyFont="1" applyFill="1" applyBorder="1" applyAlignment="1" applyProtection="1">
      <alignment horizontal="center" vertical="center" shrinkToFit="1"/>
    </xf>
    <xf numFmtId="0" fontId="52" fillId="49" borderId="2" xfId="0" applyFont="1" applyFill="1" applyBorder="1" applyAlignment="1" applyProtection="1">
      <alignment horizontal="center" vertical="center" shrinkToFit="1"/>
      <protection locked="0"/>
    </xf>
    <xf numFmtId="0" fontId="52" fillId="48" borderId="47" xfId="0" applyFont="1" applyFill="1" applyBorder="1" applyAlignment="1" applyProtection="1">
      <alignment horizontal="center" vertical="center" shrinkToFit="1"/>
    </xf>
    <xf numFmtId="0" fontId="52" fillId="48" borderId="1" xfId="0" applyFont="1" applyFill="1" applyBorder="1" applyAlignment="1" applyProtection="1">
      <alignment horizontal="center" vertical="center" shrinkToFit="1"/>
    </xf>
    <xf numFmtId="0" fontId="52" fillId="48" borderId="48" xfId="0" applyFont="1" applyFill="1" applyBorder="1" applyAlignment="1" applyProtection="1">
      <alignment horizontal="center" vertical="center" shrinkToFit="1"/>
    </xf>
    <xf numFmtId="0" fontId="52" fillId="49" borderId="47" xfId="0" applyFont="1" applyFill="1" applyBorder="1" applyAlignment="1" applyProtection="1">
      <alignment horizontal="center" vertical="center" shrinkToFit="1"/>
      <protection locked="0"/>
    </xf>
    <xf numFmtId="0" fontId="52" fillId="49" borderId="1" xfId="0" applyFont="1" applyFill="1" applyBorder="1" applyAlignment="1" applyProtection="1">
      <alignment horizontal="center" vertical="center" shrinkToFit="1"/>
      <protection locked="0"/>
    </xf>
    <xf numFmtId="0" fontId="52" fillId="49" borderId="48" xfId="0" applyFont="1" applyFill="1" applyBorder="1" applyAlignment="1" applyProtection="1">
      <alignment horizontal="center" vertical="center" shrinkToFit="1"/>
      <protection locked="0"/>
    </xf>
    <xf numFmtId="0" fontId="54" fillId="0" borderId="0" xfId="0" applyFont="1" applyFill="1" applyBorder="1" applyAlignment="1" applyProtection="1">
      <alignment horizontal="left" vertical="center" shrinkToFit="1"/>
    </xf>
    <xf numFmtId="38" fontId="61" fillId="0" borderId="54" xfId="0" applyNumberFormat="1" applyFont="1" applyFill="1" applyBorder="1" applyAlignment="1" applyProtection="1">
      <alignment horizontal="center" vertical="center"/>
    </xf>
    <xf numFmtId="38" fontId="61" fillId="0" borderId="76" xfId="0" applyNumberFormat="1" applyFont="1" applyFill="1" applyBorder="1" applyAlignment="1" applyProtection="1">
      <alignment horizontal="center" vertical="center"/>
    </xf>
    <xf numFmtId="0" fontId="53" fillId="48" borderId="2" xfId="0" applyFont="1" applyFill="1" applyBorder="1" applyAlignment="1" applyProtection="1">
      <alignment horizontal="center" vertical="center" wrapText="1"/>
    </xf>
    <xf numFmtId="0" fontId="53" fillId="48" borderId="2" xfId="0" applyFont="1" applyFill="1" applyBorder="1" applyAlignment="1" applyProtection="1">
      <alignment horizontal="center" vertical="center"/>
    </xf>
    <xf numFmtId="0" fontId="54" fillId="0" borderId="67" xfId="0" applyFont="1" applyFill="1" applyBorder="1" applyAlignment="1" applyProtection="1">
      <alignment horizontal="center" vertical="center"/>
    </xf>
    <xf numFmtId="0" fontId="54" fillId="0" borderId="69" xfId="0" applyFont="1" applyFill="1" applyBorder="1" applyAlignment="1" applyProtection="1">
      <alignment horizontal="center" vertical="center"/>
    </xf>
    <xf numFmtId="0" fontId="51" fillId="0" borderId="101" xfId="0" applyFont="1" applyFill="1" applyBorder="1" applyAlignment="1" applyProtection="1">
      <alignment horizontal="center" vertical="center" wrapText="1" shrinkToFit="1"/>
    </xf>
    <xf numFmtId="0" fontId="51" fillId="0" borderId="105" xfId="0" applyFont="1" applyFill="1" applyBorder="1" applyAlignment="1" applyProtection="1">
      <alignment horizontal="center" vertical="center" shrinkToFit="1"/>
    </xf>
    <xf numFmtId="0" fontId="51" fillId="0" borderId="109" xfId="0" applyFont="1" applyFill="1" applyBorder="1" applyAlignment="1" applyProtection="1">
      <alignment horizontal="center" vertical="center" shrinkToFit="1"/>
    </xf>
    <xf numFmtId="0" fontId="51" fillId="0" borderId="0" xfId="0" applyFont="1" applyFill="1" applyBorder="1" applyAlignment="1" applyProtection="1">
      <alignment horizontal="center" vertical="center" shrinkToFit="1"/>
    </xf>
    <xf numFmtId="186" fontId="51" fillId="51" borderId="54" xfId="0" applyNumberFormat="1" applyFont="1" applyFill="1" applyBorder="1" applyAlignment="1" applyProtection="1">
      <alignment horizontal="center" vertical="center"/>
    </xf>
    <xf numFmtId="0" fontId="51" fillId="51" borderId="76" xfId="0" applyFont="1" applyFill="1" applyBorder="1" applyAlignment="1" applyProtection="1">
      <alignment horizontal="center" vertical="center"/>
    </xf>
    <xf numFmtId="184" fontId="52" fillId="0" borderId="2" xfId="0" applyNumberFormat="1" applyFont="1" applyFill="1" applyBorder="1" applyAlignment="1" applyProtection="1">
      <alignment horizontal="center" vertical="center"/>
    </xf>
    <xf numFmtId="0" fontId="52" fillId="0" borderId="2" xfId="0" applyNumberFormat="1" applyFont="1" applyFill="1" applyBorder="1" applyAlignment="1" applyProtection="1">
      <alignment horizontal="center" vertical="center"/>
    </xf>
    <xf numFmtId="0" fontId="55" fillId="0" borderId="101" xfId="0" applyFont="1" applyBorder="1" applyAlignment="1" applyProtection="1">
      <alignment horizontal="center" vertical="center" wrapText="1"/>
    </xf>
    <xf numFmtId="0" fontId="55" fillId="0" borderId="108" xfId="0" applyFont="1" applyBorder="1" applyAlignment="1" applyProtection="1">
      <alignment horizontal="center" vertical="center" wrapText="1"/>
    </xf>
    <xf numFmtId="0" fontId="55" fillId="0" borderId="109" xfId="0" applyFont="1" applyBorder="1" applyAlignment="1" applyProtection="1">
      <alignment horizontal="center" vertical="center" wrapText="1"/>
    </xf>
    <xf numFmtId="0" fontId="55" fillId="0" borderId="4" xfId="0" applyFont="1" applyBorder="1" applyAlignment="1" applyProtection="1">
      <alignment horizontal="center" vertical="center" wrapText="1"/>
    </xf>
    <xf numFmtId="0" fontId="55" fillId="0" borderId="110" xfId="0" applyFont="1" applyBorder="1" applyAlignment="1" applyProtection="1">
      <alignment horizontal="center" vertical="center" wrapText="1"/>
    </xf>
    <xf numFmtId="0" fontId="55" fillId="0" borderId="111" xfId="0" applyFont="1" applyBorder="1" applyAlignment="1" applyProtection="1">
      <alignment horizontal="center" vertical="center" wrapText="1"/>
    </xf>
    <xf numFmtId="0" fontId="51" fillId="0" borderId="77" xfId="0" applyFont="1" applyFill="1" applyBorder="1" applyAlignment="1" applyProtection="1">
      <alignment horizontal="center" vertical="center" shrinkToFit="1"/>
    </xf>
    <xf numFmtId="0" fontId="51" fillId="0" borderId="112" xfId="0" applyFont="1" applyFill="1" applyBorder="1" applyAlignment="1" applyProtection="1">
      <alignment horizontal="center" vertical="center" shrinkToFit="1"/>
    </xf>
    <xf numFmtId="0" fontId="54" fillId="0" borderId="47" xfId="0" applyFont="1" applyFill="1" applyBorder="1" applyAlignment="1" applyProtection="1">
      <alignment horizontal="center" vertical="center"/>
    </xf>
    <xf numFmtId="0" fontId="54" fillId="0" borderId="128" xfId="0" applyFont="1" applyFill="1" applyBorder="1" applyAlignment="1" applyProtection="1">
      <alignment horizontal="center" vertical="center"/>
    </xf>
    <xf numFmtId="0" fontId="54" fillId="0" borderId="2" xfId="0" applyFont="1" applyFill="1" applyBorder="1" applyAlignment="1" applyProtection="1">
      <alignment horizontal="center" vertical="center"/>
    </xf>
    <xf numFmtId="0" fontId="51" fillId="0" borderId="138" xfId="0" applyFont="1" applyFill="1" applyBorder="1" applyAlignment="1" applyProtection="1">
      <alignment horizontal="center" vertical="center"/>
    </xf>
    <xf numFmtId="0" fontId="51" fillId="0" borderId="139" xfId="0" applyFont="1" applyFill="1" applyBorder="1" applyAlignment="1" applyProtection="1">
      <alignment horizontal="center" vertical="center"/>
    </xf>
    <xf numFmtId="0" fontId="54" fillId="0" borderId="52" xfId="0" applyFont="1" applyFill="1" applyBorder="1" applyAlignment="1" applyProtection="1">
      <alignment horizontal="center" vertical="center"/>
    </xf>
    <xf numFmtId="0" fontId="59" fillId="49" borderId="54" xfId="0" applyFont="1" applyFill="1" applyBorder="1" applyAlignment="1" applyProtection="1">
      <alignment horizontal="center" vertical="center"/>
      <protection locked="0"/>
    </xf>
    <xf numFmtId="0" fontId="59" fillId="49" borderId="76" xfId="0" applyFont="1" applyFill="1" applyBorder="1" applyAlignment="1" applyProtection="1">
      <alignment horizontal="center" vertical="center"/>
      <protection locked="0"/>
    </xf>
    <xf numFmtId="0" fontId="59" fillId="0" borderId="0" xfId="0" applyFont="1" applyAlignment="1" applyProtection="1">
      <alignment vertical="center"/>
    </xf>
    <xf numFmtId="0" fontId="52" fillId="0" borderId="0" xfId="0" applyFont="1" applyAlignment="1" applyProtection="1">
      <alignment vertical="center"/>
    </xf>
    <xf numFmtId="0" fontId="52" fillId="0" borderId="0" xfId="0" applyFont="1" applyAlignment="1" applyProtection="1"/>
    <xf numFmtId="0" fontId="59" fillId="0" borderId="0" xfId="0" applyFont="1" applyFill="1" applyBorder="1" applyAlignment="1" applyProtection="1">
      <alignment horizontal="center" vertical="center"/>
    </xf>
    <xf numFmtId="0" fontId="52" fillId="0" borderId="0" xfId="0" applyFont="1" applyFill="1" applyAlignment="1" applyProtection="1">
      <alignment vertical="center"/>
    </xf>
    <xf numFmtId="0" fontId="52" fillId="48" borderId="2" xfId="0" applyFont="1" applyFill="1" applyBorder="1" applyAlignment="1" applyProtection="1">
      <alignment horizontal="center" vertical="center" wrapText="1"/>
    </xf>
    <xf numFmtId="0" fontId="52" fillId="48" borderId="53" xfId="0" applyFont="1" applyFill="1" applyBorder="1" applyAlignment="1" applyProtection="1">
      <alignment horizontal="center" vertical="center" wrapText="1" shrinkToFit="1"/>
    </xf>
    <xf numFmtId="0" fontId="52" fillId="48" borderId="53" xfId="0" applyFont="1" applyFill="1" applyBorder="1" applyAlignment="1" applyProtection="1">
      <alignment horizontal="center" vertical="center" shrinkToFit="1"/>
    </xf>
    <xf numFmtId="0" fontId="52" fillId="48" borderId="50" xfId="0" applyFont="1" applyFill="1" applyBorder="1" applyAlignment="1" applyProtection="1">
      <alignment horizontal="center" vertical="center"/>
    </xf>
    <xf numFmtId="0" fontId="52" fillId="48" borderId="51" xfId="0" applyFont="1" applyFill="1" applyBorder="1" applyAlignment="1" applyProtection="1">
      <alignment horizontal="center" vertical="center"/>
    </xf>
    <xf numFmtId="0" fontId="52" fillId="48" borderId="52" xfId="0" applyFont="1" applyFill="1" applyBorder="1" applyAlignment="1" applyProtection="1">
      <alignment horizontal="center" vertical="center"/>
    </xf>
    <xf numFmtId="0" fontId="52" fillId="48" borderId="50" xfId="0" applyFont="1" applyFill="1" applyBorder="1" applyAlignment="1" applyProtection="1">
      <alignment horizontal="center" vertical="center" shrinkToFit="1"/>
    </xf>
    <xf numFmtId="0" fontId="52" fillId="48" borderId="51" xfId="0" applyFont="1" applyFill="1" applyBorder="1" applyAlignment="1" applyProtection="1">
      <alignment horizontal="center" vertical="center" shrinkToFit="1"/>
    </xf>
    <xf numFmtId="0" fontId="52" fillId="48" borderId="52" xfId="0" applyFont="1" applyFill="1" applyBorder="1" applyAlignment="1" applyProtection="1">
      <alignment horizontal="center" vertical="center" shrinkToFit="1"/>
    </xf>
    <xf numFmtId="0" fontId="58" fillId="48" borderId="53" xfId="0" applyFont="1" applyFill="1" applyBorder="1" applyAlignment="1" applyProtection="1">
      <alignment horizontal="center" vertical="center" wrapText="1"/>
    </xf>
    <xf numFmtId="0" fontId="52" fillId="48" borderId="56" xfId="0" applyFont="1" applyFill="1" applyBorder="1" applyAlignment="1" applyProtection="1">
      <alignment horizontal="center" vertical="center" shrinkToFit="1"/>
    </xf>
    <xf numFmtId="0" fontId="53" fillId="48" borderId="5" xfId="0" applyFont="1" applyFill="1" applyBorder="1" applyAlignment="1" applyProtection="1">
      <alignment horizontal="center" vertical="center" textRotation="255" shrinkToFit="1"/>
    </xf>
    <xf numFmtId="0" fontId="53" fillId="48" borderId="59" xfId="0" applyFont="1" applyFill="1" applyBorder="1" applyAlignment="1" applyProtection="1">
      <alignment horizontal="center" vertical="center" textRotation="255" shrinkToFit="1"/>
    </xf>
    <xf numFmtId="0" fontId="53" fillId="48" borderId="57" xfId="0" applyFont="1" applyFill="1" applyBorder="1" applyAlignment="1" applyProtection="1">
      <alignment horizontal="center" vertical="center" textRotation="255" shrinkToFit="1"/>
    </xf>
    <xf numFmtId="0" fontId="53" fillId="48" borderId="58" xfId="0" applyFont="1" applyFill="1" applyBorder="1" applyAlignment="1" applyProtection="1">
      <alignment horizontal="center" vertical="center" textRotation="255" shrinkToFit="1"/>
    </xf>
    <xf numFmtId="0" fontId="53" fillId="48" borderId="56" xfId="0" applyFont="1" applyFill="1" applyBorder="1" applyAlignment="1" applyProtection="1">
      <alignment horizontal="center" vertical="center" textRotation="255" shrinkToFit="1"/>
    </xf>
    <xf numFmtId="0" fontId="53" fillId="48" borderId="82" xfId="0" applyFont="1" applyFill="1" applyBorder="1" applyAlignment="1" applyProtection="1">
      <alignment horizontal="center" vertical="center" textRotation="255" shrinkToFit="1"/>
    </xf>
    <xf numFmtId="0" fontId="53" fillId="48" borderId="7" xfId="0" applyFont="1" applyFill="1" applyBorder="1" applyAlignment="1" applyProtection="1">
      <alignment horizontal="center" vertical="center" textRotation="255" shrinkToFit="1"/>
    </xf>
    <xf numFmtId="0" fontId="58" fillId="48" borderId="56" xfId="0" applyFont="1" applyFill="1" applyBorder="1" applyAlignment="1" applyProtection="1">
      <alignment horizontal="center" vertical="center"/>
    </xf>
    <xf numFmtId="0" fontId="52" fillId="0" borderId="0" xfId="0" applyFont="1" applyAlignment="1" applyProtection="1">
      <alignment vertical="center" textRotation="255"/>
    </xf>
    <xf numFmtId="0" fontId="52" fillId="0" borderId="2" xfId="0" applyFont="1" applyFill="1" applyBorder="1" applyAlignment="1" applyProtection="1">
      <alignment horizontal="center" vertical="center" shrinkToFit="1"/>
    </xf>
    <xf numFmtId="0" fontId="52" fillId="0" borderId="2" xfId="0" applyFont="1" applyBorder="1" applyAlignment="1" applyProtection="1">
      <alignment horizontal="center" vertical="center" shrinkToFit="1"/>
    </xf>
    <xf numFmtId="186" fontId="59" fillId="0" borderId="47" xfId="0" applyNumberFormat="1" applyFont="1" applyFill="1" applyBorder="1" applyAlignment="1" applyProtection="1">
      <alignment vertical="center" shrinkToFit="1"/>
    </xf>
    <xf numFmtId="186" fontId="59" fillId="0" borderId="59" xfId="0" applyNumberFormat="1" applyFont="1" applyFill="1" applyBorder="1" applyAlignment="1" applyProtection="1">
      <alignment vertical="center" shrinkToFit="1"/>
    </xf>
    <xf numFmtId="186" fontId="59" fillId="0" borderId="57" xfId="0" applyNumberFormat="1" applyFont="1" applyFill="1" applyBorder="1" applyAlignment="1" applyProtection="1">
      <alignment vertical="center" shrinkToFit="1"/>
    </xf>
    <xf numFmtId="186" fontId="59" fillId="0" borderId="58" xfId="0" applyNumberFormat="1" applyFont="1" applyFill="1" applyBorder="1" applyAlignment="1" applyProtection="1">
      <alignment vertical="center" shrinkToFit="1"/>
    </xf>
    <xf numFmtId="186" fontId="59" fillId="0" borderId="2" xfId="0" applyNumberFormat="1" applyFont="1" applyFill="1" applyBorder="1" applyAlignment="1" applyProtection="1">
      <alignment vertical="center" shrinkToFit="1"/>
    </xf>
    <xf numFmtId="186" fontId="59" fillId="0" borderId="82" xfId="0" applyNumberFormat="1" applyFont="1" applyFill="1" applyBorder="1" applyAlignment="1" applyProtection="1">
      <alignment vertical="center" shrinkToFit="1"/>
    </xf>
    <xf numFmtId="186" fontId="59" fillId="0" borderId="48" xfId="0" applyNumberFormat="1" applyFont="1" applyFill="1" applyBorder="1" applyAlignment="1" applyProtection="1">
      <alignment vertical="center" shrinkToFit="1"/>
    </xf>
    <xf numFmtId="184" fontId="59" fillId="0" borderId="2" xfId="0" applyNumberFormat="1" applyFont="1" applyFill="1" applyBorder="1" applyAlignment="1" applyProtection="1">
      <alignment horizontal="right" vertical="center" shrinkToFit="1"/>
    </xf>
    <xf numFmtId="3" fontId="59" fillId="0" borderId="2" xfId="0" applyNumberFormat="1" applyFont="1" applyFill="1" applyBorder="1" applyAlignment="1" applyProtection="1">
      <alignment vertical="center" shrinkToFit="1"/>
    </xf>
    <xf numFmtId="0" fontId="53" fillId="0" borderId="0" xfId="0" applyFont="1" applyFill="1" applyBorder="1" applyAlignment="1" applyProtection="1">
      <alignment horizontal="left" vertical="center" wrapText="1"/>
    </xf>
    <xf numFmtId="0" fontId="53" fillId="48" borderId="60" xfId="0" applyFont="1" applyFill="1" applyBorder="1" applyAlignment="1" applyProtection="1">
      <alignment horizontal="center" vertical="center" wrapText="1"/>
    </xf>
    <xf numFmtId="186" fontId="59" fillId="0" borderId="61" xfId="0" applyNumberFormat="1" applyFont="1" applyFill="1" applyBorder="1" applyAlignment="1" applyProtection="1">
      <alignment vertical="center" shrinkToFit="1"/>
    </xf>
    <xf numFmtId="186" fontId="59" fillId="0" borderId="62" xfId="0" applyNumberFormat="1" applyFont="1" applyFill="1" applyBorder="1" applyAlignment="1" applyProtection="1">
      <alignment vertical="center" shrinkToFit="1"/>
    </xf>
    <xf numFmtId="186" fontId="59" fillId="0" borderId="63" xfId="0" applyNumberFormat="1" applyFont="1" applyFill="1" applyBorder="1" applyAlignment="1" applyProtection="1">
      <alignment vertical="center" shrinkToFit="1"/>
    </xf>
    <xf numFmtId="186" fontId="59" fillId="0" borderId="64" xfId="0" applyNumberFormat="1" applyFont="1" applyFill="1" applyBorder="1" applyAlignment="1" applyProtection="1">
      <alignment vertical="center" shrinkToFit="1"/>
    </xf>
    <xf numFmtId="186" fontId="59" fillId="0" borderId="60" xfId="0" applyNumberFormat="1" applyFont="1" applyFill="1" applyBorder="1" applyAlignment="1" applyProtection="1">
      <alignment vertical="center" shrinkToFit="1"/>
    </xf>
    <xf numFmtId="186" fontId="59" fillId="0" borderId="83" xfId="0" applyNumberFormat="1" applyFont="1" applyFill="1" applyBorder="1" applyAlignment="1" applyProtection="1">
      <alignment vertical="center" shrinkToFit="1"/>
    </xf>
    <xf numFmtId="186" fontId="59" fillId="0" borderId="88" xfId="0" applyNumberFormat="1" applyFont="1" applyFill="1" applyBorder="1" applyAlignment="1" applyProtection="1">
      <alignment vertical="center" shrinkToFit="1"/>
    </xf>
    <xf numFmtId="0" fontId="59" fillId="0" borderId="65" xfId="0" applyFont="1" applyFill="1" applyBorder="1" applyAlignment="1" applyProtection="1">
      <alignment horizontal="center" vertical="center" wrapText="1"/>
    </xf>
    <xf numFmtId="3" fontId="59" fillId="0" borderId="60" xfId="0" applyNumberFormat="1" applyFont="1" applyFill="1" applyBorder="1" applyAlignment="1" applyProtection="1">
      <alignment vertical="center" shrinkToFit="1"/>
    </xf>
    <xf numFmtId="0" fontId="52" fillId="0" borderId="0" xfId="0" applyFont="1" applyFill="1" applyBorder="1" applyAlignment="1" applyProtection="1">
      <alignment vertical="center"/>
    </xf>
    <xf numFmtId="0" fontId="63" fillId="0" borderId="0" xfId="0" applyFont="1" applyAlignment="1" applyProtection="1">
      <alignment vertical="center"/>
    </xf>
    <xf numFmtId="0" fontId="53" fillId="52" borderId="47" xfId="0" applyFont="1" applyFill="1" applyBorder="1" applyAlignment="1" applyProtection="1">
      <alignment horizontal="center" vertical="center" wrapText="1" shrinkToFit="1"/>
    </xf>
    <xf numFmtId="0" fontId="53" fillId="52" borderId="41" xfId="0" applyFont="1" applyFill="1" applyBorder="1" applyAlignment="1" applyProtection="1">
      <alignment horizontal="center" vertical="center" shrinkToFit="1"/>
    </xf>
    <xf numFmtId="9" fontId="52" fillId="0" borderId="47" xfId="0" applyNumberFormat="1" applyFont="1" applyFill="1" applyBorder="1" applyAlignment="1" applyProtection="1">
      <alignment horizontal="center" vertical="center"/>
    </xf>
    <xf numFmtId="9" fontId="52" fillId="0" borderId="41" xfId="0" applyNumberFormat="1" applyFont="1" applyFill="1" applyBorder="1" applyAlignment="1" applyProtection="1">
      <alignment horizontal="center" vertical="center"/>
    </xf>
    <xf numFmtId="186" fontId="52" fillId="0" borderId="2" xfId="0" applyNumberFormat="1" applyFont="1" applyFill="1" applyBorder="1" applyAlignment="1" applyProtection="1">
      <alignment horizontal="center" vertical="center"/>
    </xf>
    <xf numFmtId="0" fontId="52" fillId="0" borderId="2" xfId="0" applyFont="1" applyFill="1" applyBorder="1" applyAlignment="1" applyProtection="1">
      <alignment horizontal="center" vertical="center"/>
    </xf>
    <xf numFmtId="186" fontId="52" fillId="0" borderId="47" xfId="0" applyNumberFormat="1" applyFont="1" applyFill="1" applyBorder="1" applyAlignment="1" applyProtection="1">
      <alignment horizontal="center" vertical="center"/>
    </xf>
    <xf numFmtId="0" fontId="52" fillId="0" borderId="48" xfId="0" applyFont="1" applyFill="1" applyBorder="1" applyAlignment="1" applyProtection="1">
      <alignment horizontal="center" vertical="center"/>
    </xf>
    <xf numFmtId="0" fontId="53" fillId="52" borderId="2" xfId="0" applyFont="1" applyFill="1" applyBorder="1" applyAlignment="1" applyProtection="1">
      <alignment horizontal="center" vertical="center" wrapText="1" shrinkToFit="1"/>
    </xf>
    <xf numFmtId="0" fontId="53" fillId="52" borderId="2" xfId="0" applyFont="1" applyFill="1" applyBorder="1" applyAlignment="1" applyProtection="1">
      <alignment horizontal="center" vertical="center" shrinkToFit="1"/>
    </xf>
    <xf numFmtId="0" fontId="53" fillId="48" borderId="47" xfId="0" applyFont="1" applyFill="1" applyBorder="1" applyAlignment="1" applyProtection="1">
      <alignment horizontal="center" vertical="center" shrinkToFit="1"/>
    </xf>
    <xf numFmtId="0" fontId="53" fillId="48" borderId="48" xfId="0" applyFont="1" applyFill="1" applyBorder="1" applyAlignment="1" applyProtection="1">
      <alignment horizontal="center" vertical="center" shrinkToFit="1"/>
    </xf>
    <xf numFmtId="0" fontId="52" fillId="0" borderId="2" xfId="0" applyFont="1" applyBorder="1" applyAlignment="1" applyProtection="1">
      <alignment horizontal="center" vertical="center"/>
    </xf>
    <xf numFmtId="0" fontId="53" fillId="52" borderId="48" xfId="0" applyFont="1" applyFill="1" applyBorder="1" applyAlignment="1" applyProtection="1">
      <alignment horizontal="center" vertical="center" shrinkToFit="1"/>
    </xf>
    <xf numFmtId="0" fontId="52" fillId="48" borderId="47" xfId="0" applyFont="1" applyFill="1" applyBorder="1" applyAlignment="1" applyProtection="1">
      <alignment horizontal="center" vertical="center" wrapText="1" shrinkToFit="1"/>
    </xf>
    <xf numFmtId="0" fontId="52" fillId="48" borderId="48" xfId="0" applyFont="1" applyFill="1" applyBorder="1" applyAlignment="1" applyProtection="1">
      <alignment horizontal="center" vertical="center" wrapText="1" shrinkToFit="1"/>
    </xf>
    <xf numFmtId="0" fontId="52" fillId="0" borderId="47" xfId="0" applyFont="1" applyFill="1" applyBorder="1" applyAlignment="1" applyProtection="1">
      <alignment horizontal="center" vertical="center"/>
    </xf>
    <xf numFmtId="0" fontId="53" fillId="52" borderId="47" xfId="0" applyFont="1" applyFill="1" applyBorder="1" applyAlignment="1" applyProtection="1">
      <alignment horizontal="center" vertical="center" shrinkToFit="1"/>
    </xf>
    <xf numFmtId="0" fontId="61" fillId="50" borderId="77" xfId="0" applyFont="1" applyFill="1" applyBorder="1" applyAlignment="1" applyProtection="1">
      <alignment horizontal="center" vertical="center" wrapText="1" shrinkToFit="1"/>
    </xf>
    <xf numFmtId="0" fontId="61" fillId="50" borderId="78" xfId="0" applyFont="1" applyFill="1" applyBorder="1" applyAlignment="1" applyProtection="1">
      <alignment horizontal="center" vertical="center" wrapText="1" shrinkToFit="1"/>
    </xf>
    <xf numFmtId="38" fontId="61" fillId="0" borderId="79" xfId="0" applyNumberFormat="1" applyFont="1" applyFill="1" applyBorder="1" applyAlignment="1" applyProtection="1">
      <alignment horizontal="center" vertical="center"/>
    </xf>
    <xf numFmtId="0" fontId="61" fillId="0" borderId="80" xfId="0" applyFont="1" applyFill="1" applyBorder="1" applyAlignment="1" applyProtection="1">
      <alignment horizontal="center" vertical="center"/>
    </xf>
    <xf numFmtId="0" fontId="62" fillId="0" borderId="0"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wrapText="1"/>
    </xf>
    <xf numFmtId="38" fontId="52" fillId="0" borderId="0" xfId="345" applyFont="1" applyFill="1" applyBorder="1" applyProtection="1">
      <alignment vertical="center"/>
    </xf>
    <xf numFmtId="0" fontId="52" fillId="0" borderId="0" xfId="0" applyFont="1" applyFill="1" applyBorder="1" applyAlignment="1" applyProtection="1">
      <alignment horizontal="left" vertical="center"/>
    </xf>
    <xf numFmtId="9" fontId="52" fillId="0" borderId="0" xfId="0" applyNumberFormat="1" applyFont="1" applyFill="1" applyBorder="1" applyProtection="1">
      <alignment vertical="center"/>
    </xf>
    <xf numFmtId="0" fontId="53" fillId="0" borderId="0" xfId="0" applyFont="1" applyFill="1" applyBorder="1" applyAlignment="1" applyProtection="1">
      <alignment horizontal="center" vertical="center"/>
    </xf>
    <xf numFmtId="38" fontId="52" fillId="0" borderId="0" xfId="0" applyNumberFormat="1" applyFont="1" applyFill="1" applyBorder="1" applyProtection="1">
      <alignment vertical="center"/>
    </xf>
    <xf numFmtId="0" fontId="52" fillId="0" borderId="0" xfId="0" applyFont="1" applyAlignment="1" applyProtection="1">
      <alignment horizontal="left" vertical="center"/>
    </xf>
    <xf numFmtId="0" fontId="52" fillId="0" borderId="0" xfId="0" applyFont="1" applyFill="1" applyAlignment="1" applyProtection="1">
      <alignment horizontal="left" vertical="center"/>
    </xf>
    <xf numFmtId="0" fontId="52" fillId="0" borderId="0" xfId="0" applyFont="1" applyFill="1" applyAlignment="1" applyProtection="1">
      <alignment horizontal="center" vertical="center"/>
    </xf>
    <xf numFmtId="0" fontId="52" fillId="0" borderId="0" xfId="0" applyFont="1" applyAlignment="1" applyProtection="1">
      <alignment horizontal="center" vertical="center"/>
    </xf>
    <xf numFmtId="0" fontId="52" fillId="0" borderId="0" xfId="0" applyFont="1" applyAlignment="1" applyProtection="1">
      <alignment horizontal="center" vertical="center"/>
    </xf>
    <xf numFmtId="0" fontId="52" fillId="0" borderId="0" xfId="0" applyFont="1" applyAlignment="1" applyProtection="1">
      <alignment horizontal="left" vertical="center" wrapText="1"/>
    </xf>
    <xf numFmtId="0" fontId="52" fillId="0" borderId="0" xfId="0" applyFont="1" applyAlignment="1" applyProtection="1">
      <alignment vertical="top" wrapText="1"/>
    </xf>
    <xf numFmtId="0" fontId="52" fillId="0" borderId="0" xfId="0" applyFont="1" applyFill="1" applyAlignment="1" applyProtection="1">
      <alignment vertical="top" wrapText="1"/>
    </xf>
    <xf numFmtId="0" fontId="52" fillId="0" borderId="0" xfId="0" applyFont="1" applyAlignment="1" applyProtection="1">
      <alignment horizontal="left" vertical="center"/>
    </xf>
    <xf numFmtId="38" fontId="52" fillId="0" borderId="0" xfId="345" applyFont="1" applyFill="1" applyAlignment="1" applyProtection="1">
      <alignment horizontal="right" vertical="center"/>
    </xf>
    <xf numFmtId="0" fontId="52" fillId="0" borderId="50" xfId="0" applyFont="1" applyBorder="1" applyAlignment="1" applyProtection="1">
      <alignment horizontal="left" vertical="center" wrapText="1"/>
    </xf>
    <xf numFmtId="0" fontId="52" fillId="0" borderId="51" xfId="0" applyFont="1" applyBorder="1" applyAlignment="1" applyProtection="1">
      <alignment horizontal="left" vertical="center" wrapText="1"/>
    </xf>
    <xf numFmtId="0" fontId="52" fillId="0" borderId="52" xfId="0" applyFont="1" applyBorder="1" applyAlignment="1" applyProtection="1">
      <alignment horizontal="left" vertical="center" wrapText="1"/>
    </xf>
    <xf numFmtId="0" fontId="52" fillId="0" borderId="3" xfId="0" applyFont="1" applyBorder="1" applyAlignment="1" applyProtection="1">
      <alignment horizontal="left" vertical="center" wrapText="1"/>
    </xf>
    <xf numFmtId="0" fontId="52" fillId="0" borderId="0" xfId="0" applyFont="1" applyBorder="1" applyAlignment="1" applyProtection="1">
      <alignment horizontal="left" vertical="center" wrapText="1"/>
    </xf>
    <xf numFmtId="0" fontId="52" fillId="0" borderId="4" xfId="0" applyFont="1" applyBorder="1" applyAlignment="1" applyProtection="1">
      <alignment horizontal="left" vertical="center" wrapText="1"/>
    </xf>
    <xf numFmtId="0" fontId="52" fillId="0" borderId="5" xfId="0" applyFont="1" applyBorder="1" applyAlignment="1" applyProtection="1">
      <alignment horizontal="left" vertical="center" wrapText="1"/>
    </xf>
    <xf numFmtId="0" fontId="52" fillId="0" borderId="6" xfId="0" applyFont="1" applyBorder="1" applyAlignment="1" applyProtection="1">
      <alignment horizontal="left" vertical="center" wrapText="1"/>
    </xf>
    <xf numFmtId="0" fontId="52" fillId="0" borderId="7" xfId="0" applyFont="1" applyBorder="1" applyAlignment="1" applyProtection="1">
      <alignment horizontal="left" vertical="center" wrapText="1"/>
    </xf>
    <xf numFmtId="0" fontId="52" fillId="49" borderId="0" xfId="0" applyFont="1" applyFill="1" applyAlignment="1" applyProtection="1">
      <alignment horizontal="left" vertical="center" wrapText="1"/>
      <protection locked="0"/>
    </xf>
    <xf numFmtId="0" fontId="52" fillId="0" borderId="6" xfId="0" applyFont="1" applyBorder="1" applyAlignment="1" applyProtection="1">
      <alignment horizontal="right" vertical="center"/>
    </xf>
    <xf numFmtId="38" fontId="52" fillId="0" borderId="6" xfId="345" applyFont="1" applyFill="1" applyBorder="1" applyAlignment="1" applyProtection="1">
      <alignment horizontal="right" vertical="center"/>
    </xf>
    <xf numFmtId="0" fontId="52" fillId="0" borderId="6" xfId="0" applyFont="1" applyBorder="1" applyAlignment="1" applyProtection="1">
      <alignment horizontal="left" vertical="center"/>
    </xf>
  </cellXfs>
  <cellStyles count="346">
    <cellStyle name=" 1" xfId="84"/>
    <cellStyle name="20% - アクセント 1 2" xfId="3"/>
    <cellStyle name="20% - アクセント 1 2 2" xfId="325"/>
    <cellStyle name="20% - アクセント 1 3" xfId="85"/>
    <cellStyle name="20% - アクセント 2 2" xfId="4"/>
    <cellStyle name="20% - アクセント 2 2 2" xfId="326"/>
    <cellStyle name="20% - アクセント 2 3" xfId="86"/>
    <cellStyle name="20% - アクセント 3 2" xfId="5"/>
    <cellStyle name="20% - アクセント 3 2 2" xfId="327"/>
    <cellStyle name="20% - アクセント 3 3" xfId="87"/>
    <cellStyle name="20% - アクセント 4 2" xfId="6"/>
    <cellStyle name="20% - アクセント 4 2 2" xfId="328"/>
    <cellStyle name="20% - アクセント 4 3" xfId="88"/>
    <cellStyle name="20% - アクセント 5 2" xfId="7"/>
    <cellStyle name="20% - アクセント 5 3" xfId="89"/>
    <cellStyle name="20% - アクセント 6 2" xfId="8"/>
    <cellStyle name="20% - アクセント 6 2 2" xfId="329"/>
    <cellStyle name="20% - アクセント 6 3" xfId="90"/>
    <cellStyle name="40% - アクセント 1 2" xfId="9"/>
    <cellStyle name="40% - アクセント 1 2 2" xfId="330"/>
    <cellStyle name="40% - アクセント 1 3" xfId="91"/>
    <cellStyle name="40% - アクセント 2 2" xfId="10"/>
    <cellStyle name="40% - アクセント 2 3" xfId="92"/>
    <cellStyle name="40% - アクセント 3 2" xfId="11"/>
    <cellStyle name="40% - アクセント 3 2 2" xfId="331"/>
    <cellStyle name="40% - アクセント 3 3" xfId="93"/>
    <cellStyle name="40% - アクセント 4 2" xfId="12"/>
    <cellStyle name="40% - アクセント 4 2 2" xfId="332"/>
    <cellStyle name="40% - アクセント 4 3" xfId="94"/>
    <cellStyle name="40% - アクセント 5 2" xfId="13"/>
    <cellStyle name="40% - アクセント 5 3" xfId="95"/>
    <cellStyle name="40% - アクセント 6 2" xfId="14"/>
    <cellStyle name="40% - アクセント 6 2 2" xfId="333"/>
    <cellStyle name="40% - アクセント 6 3" xfId="96"/>
    <cellStyle name="60% - アクセント 1 2" xfId="15"/>
    <cellStyle name="60% - アクセント 1 2 2" xfId="334"/>
    <cellStyle name="60% - アクセント 1 3" xfId="97"/>
    <cellStyle name="60% - アクセント 2 2" xfId="16"/>
    <cellStyle name="60% - アクセント 2 3" xfId="98"/>
    <cellStyle name="60% - アクセント 3 2" xfId="17"/>
    <cellStyle name="60% - アクセント 3 2 2" xfId="335"/>
    <cellStyle name="60% - アクセント 3 3" xfId="99"/>
    <cellStyle name="60% - アクセント 4 2" xfId="18"/>
    <cellStyle name="60% - アクセント 4 2 2" xfId="336"/>
    <cellStyle name="60% - アクセント 4 3" xfId="100"/>
    <cellStyle name="60% - アクセント 5 2" xfId="19"/>
    <cellStyle name="60% - アクセント 5 3" xfId="101"/>
    <cellStyle name="60% - アクセント 6 2" xfId="20"/>
    <cellStyle name="60% - アクセント 6 2 2" xfId="337"/>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47"/>
    <cellStyle name="Header2 2 2 3" xfId="275"/>
    <cellStyle name="Header2 2 3" xfId="192"/>
    <cellStyle name="Header2 2 3 2" xfId="257"/>
    <cellStyle name="Header2 2 3 3" xfId="283"/>
    <cellStyle name="Header2 2 4" xfId="216"/>
    <cellStyle name="Header2 2 5" xfId="243"/>
    <cellStyle name="Header2 2 6" xfId="228"/>
    <cellStyle name="Header2 3" xfId="106"/>
    <cellStyle name="Header2 3 2" xfId="177"/>
    <cellStyle name="Header2 3 2 2" xfId="249"/>
    <cellStyle name="Header2 3 2 3" xfId="277"/>
    <cellStyle name="Header2 3 2 4" xfId="301"/>
    <cellStyle name="Header2 3 3" xfId="232"/>
    <cellStyle name="Header2 3 4" xfId="233"/>
    <cellStyle name="Header2 4" xfId="174"/>
    <cellStyle name="Header2 4 2" xfId="246"/>
    <cellStyle name="Header2 4 3" xfId="274"/>
    <cellStyle name="Header2 5" xfId="193"/>
    <cellStyle name="Header2 5 2" xfId="258"/>
    <cellStyle name="Header2 5 3" xfId="284"/>
    <cellStyle name="Header2 6" xfId="215"/>
    <cellStyle name="Header2 7" xfId="244"/>
    <cellStyle name="Header2 8" xfId="245"/>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38"/>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39"/>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0"/>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2" xfId="121"/>
    <cellStyle name="メモ 2" xfId="39"/>
    <cellStyle name="メモ 2 2" xfId="194"/>
    <cellStyle name="メモ 2 2 2" xfId="259"/>
    <cellStyle name="メモ 2 2 3" xfId="285"/>
    <cellStyle name="メモ 2 2 4" xfId="306"/>
    <cellStyle name="メモ 2 3" xfId="195"/>
    <cellStyle name="メモ 2 3 2" xfId="260"/>
    <cellStyle name="メモ 2 3 3" xfId="286"/>
    <cellStyle name="メモ 2 3 4" xfId="307"/>
    <cellStyle name="メモ 2 4" xfId="220"/>
    <cellStyle name="メモ 2 5" xfId="256"/>
    <cellStyle name="メモ 2 6" xfId="254"/>
    <cellStyle name="メモ 3" xfId="122"/>
    <cellStyle name="メモ 3 2" xfId="176"/>
    <cellStyle name="メモ 3 2 2" xfId="248"/>
    <cellStyle name="メモ 3 2 3" xfId="276"/>
    <cellStyle name="メモ 3 2 4" xfId="300"/>
    <cellStyle name="メモ 3 3" xfId="196"/>
    <cellStyle name="メモ 3 3 2" xfId="261"/>
    <cellStyle name="メモ 3 3 3" xfId="287"/>
    <cellStyle name="メモ 3 3 4" xfId="308"/>
    <cellStyle name="メモ 3 4" xfId="234"/>
    <cellStyle name="メモ 3 5" xfId="218"/>
    <cellStyle name="メモ 3 6" xfId="219"/>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2"/>
    <cellStyle name="計算 2 2 3" xfId="288"/>
    <cellStyle name="計算 2 2 4" xfId="309"/>
    <cellStyle name="計算 2 3" xfId="198"/>
    <cellStyle name="計算 2 3 2" xfId="263"/>
    <cellStyle name="計算 2 3 3" xfId="289"/>
    <cellStyle name="計算 2 3 4" xfId="310"/>
    <cellStyle name="計算 2 4" xfId="222"/>
    <cellStyle name="計算 2 5" xfId="255"/>
    <cellStyle name="計算 2 6" xfId="212"/>
    <cellStyle name="計算 3" xfId="126"/>
    <cellStyle name="計算 3 2" xfId="178"/>
    <cellStyle name="計算 3 2 2" xfId="250"/>
    <cellStyle name="計算 3 2 3" xfId="278"/>
    <cellStyle name="計算 3 2 4" xfId="302"/>
    <cellStyle name="計算 3 3" xfId="199"/>
    <cellStyle name="計算 3 3 2" xfId="264"/>
    <cellStyle name="計算 3 3 3" xfId="290"/>
    <cellStyle name="計算 3 3 4" xfId="311"/>
    <cellStyle name="計算 3 4" xfId="236"/>
    <cellStyle name="計算 3 5" xfId="217"/>
    <cellStyle name="計算 3 6" xfId="225"/>
    <cellStyle name="警告文 2" xfId="45"/>
    <cellStyle name="警告文 3" xfId="127"/>
    <cellStyle name="桁区切り" xfId="345"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1"/>
    <cellStyle name="見出し 1 3" xfId="131"/>
    <cellStyle name="見出し 2 2" xfId="47"/>
    <cellStyle name="見出し 2 2 2" xfId="342"/>
    <cellStyle name="見出し 2 3" xfId="132"/>
    <cellStyle name="見出し 3 2" xfId="48"/>
    <cellStyle name="見出し 3 2 2" xfId="133"/>
    <cellStyle name="見出し 3 3" xfId="134"/>
    <cellStyle name="見出し 4 2" xfId="49"/>
    <cellStyle name="見出し 4 2 2" xfId="343"/>
    <cellStyle name="見出し 4 3" xfId="135"/>
    <cellStyle name="集計 2" xfId="50"/>
    <cellStyle name="集計 2 2" xfId="201"/>
    <cellStyle name="集計 2 2 2" xfId="265"/>
    <cellStyle name="集計 2 2 3" xfId="291"/>
    <cellStyle name="集計 2 2 4" xfId="312"/>
    <cellStyle name="集計 2 3" xfId="202"/>
    <cellStyle name="集計 2 3 2" xfId="266"/>
    <cellStyle name="集計 2 3 3" xfId="292"/>
    <cellStyle name="集計 2 3 4" xfId="313"/>
    <cellStyle name="集計 2 4" xfId="223"/>
    <cellStyle name="集計 2 5" xfId="242"/>
    <cellStyle name="集計 2 6" xfId="230"/>
    <cellStyle name="集計 3" xfId="136"/>
    <cellStyle name="集計 3 2" xfId="180"/>
    <cellStyle name="集計 3 2 2" xfId="251"/>
    <cellStyle name="集計 3 2 3" xfId="279"/>
    <cellStyle name="集計 3 2 4" xfId="303"/>
    <cellStyle name="集計 3 3" xfId="203"/>
    <cellStyle name="集計 3 3 2" xfId="267"/>
    <cellStyle name="集計 3 3 3" xfId="293"/>
    <cellStyle name="集計 3 3 4" xfId="314"/>
    <cellStyle name="集計 3 4" xfId="237"/>
    <cellStyle name="集計 3 5" xfId="214"/>
    <cellStyle name="集計 3 6" xfId="221"/>
    <cellStyle name="出力 2" xfId="51"/>
    <cellStyle name="出力 2 2" xfId="204"/>
    <cellStyle name="出力 2 2 2" xfId="268"/>
    <cellStyle name="出力 2 2 3" xfId="294"/>
    <cellStyle name="出力 2 2 4" xfId="315"/>
    <cellStyle name="出力 2 3" xfId="205"/>
    <cellStyle name="出力 2 3 2" xfId="269"/>
    <cellStyle name="出力 2 3 3" xfId="295"/>
    <cellStyle name="出力 2 3 4" xfId="316"/>
    <cellStyle name="出力 2 4" xfId="224"/>
    <cellStyle name="出力 2 5" xfId="241"/>
    <cellStyle name="出力 2 6" xfId="227"/>
    <cellStyle name="出力 3" xfId="137"/>
    <cellStyle name="出力 3 2" xfId="181"/>
    <cellStyle name="出力 3 2 2" xfId="252"/>
    <cellStyle name="出力 3 2 3" xfId="280"/>
    <cellStyle name="出力 3 2 4" xfId="304"/>
    <cellStyle name="出力 3 3" xfId="206"/>
    <cellStyle name="出力 3 3 2" xfId="270"/>
    <cellStyle name="出力 3 3 3" xfId="296"/>
    <cellStyle name="出力 3 3 4" xfId="317"/>
    <cellStyle name="出力 3 4" xfId="238"/>
    <cellStyle name="出力 3 5" xfId="231"/>
    <cellStyle name="出力 3 6" xfId="229"/>
    <cellStyle name="説明文 2" xfId="52"/>
    <cellStyle name="説明文 3" xfId="138"/>
    <cellStyle name="脱浦 [0.00]_Sheet1" xfId="139"/>
    <cellStyle name="脱浦_Sheet1" xfId="140"/>
    <cellStyle name="通貨 2" xfId="141"/>
    <cellStyle name="入力 2" xfId="53"/>
    <cellStyle name="入力 2 2" xfId="207"/>
    <cellStyle name="入力 2 2 2" xfId="271"/>
    <cellStyle name="入力 2 2 3" xfId="297"/>
    <cellStyle name="入力 2 2 4" xfId="318"/>
    <cellStyle name="入力 2 3" xfId="208"/>
    <cellStyle name="入力 2 3 2" xfId="272"/>
    <cellStyle name="入力 2 3 3" xfId="298"/>
    <cellStyle name="入力 2 3 4" xfId="319"/>
    <cellStyle name="入力 2 4" xfId="226"/>
    <cellStyle name="入力 2 5" xfId="240"/>
    <cellStyle name="入力 2 6" xfId="282"/>
    <cellStyle name="入力 3" xfId="142"/>
    <cellStyle name="入力 3 2" xfId="182"/>
    <cellStyle name="入力 3 2 2" xfId="253"/>
    <cellStyle name="入力 3 2 3" xfId="281"/>
    <cellStyle name="入力 3 2 4" xfId="305"/>
    <cellStyle name="入力 3 3" xfId="209"/>
    <cellStyle name="入力 3 3 2" xfId="273"/>
    <cellStyle name="入力 3 3 3" xfId="299"/>
    <cellStyle name="入力 3 3 4" xfId="320"/>
    <cellStyle name="入力 3 4" xfId="239"/>
    <cellStyle name="入力 3 5" xfId="213"/>
    <cellStyle name="入力 3 6" xfId="235"/>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1"/>
    <cellStyle name="標準 2 2 2" xfId="69"/>
    <cellStyle name="標準 2 2 2 2" xfId="76"/>
    <cellStyle name="標準 2 2 2 2 13" xfId="322"/>
    <cellStyle name="標準 2 2 2 2 2" xfId="146"/>
    <cellStyle name="標準 2 2 2 2 3" xfId="147"/>
    <cellStyle name="標準 2 2 2 3" xfId="148"/>
    <cellStyle name="標準 2 2 2 4" xfId="149"/>
    <cellStyle name="標準 2 2 2 5" xfId="187"/>
    <cellStyle name="標準 2 2 2 5 2" xfId="324"/>
    <cellStyle name="標準 2 2 3" xfId="81"/>
    <cellStyle name="標準 2 2_aa" xfId="73"/>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3"/>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4"/>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74">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showGridLines="0" tabSelected="1" view="pageBreakPreview" zoomScaleNormal="100" zoomScaleSheetLayoutView="100" workbookViewId="0">
      <selection activeCell="P8" sqref="P8:X9"/>
    </sheetView>
  </sheetViews>
  <sheetFormatPr defaultColWidth="3.625" defaultRowHeight="18" customHeight="1"/>
  <cols>
    <col min="1" max="14" width="3.625" style="232"/>
    <col min="15" max="15" width="3.625" style="235"/>
    <col min="16" max="25" width="3.625" style="232"/>
    <col min="26" max="26" width="0" style="232" hidden="1" customWidth="1"/>
    <col min="27" max="29" width="3.625" style="232"/>
    <col min="30" max="31" width="4" style="232" bestFit="1" customWidth="1"/>
    <col min="32" max="16384" width="3.625" style="232"/>
  </cols>
  <sheetData>
    <row r="1" spans="1:24" ht="18" customHeight="1">
      <c r="A1" s="309" t="s">
        <v>142</v>
      </c>
      <c r="B1" s="309"/>
      <c r="C1" s="309"/>
      <c r="D1" s="309"/>
    </row>
    <row r="3" spans="1:24" ht="18" customHeight="1">
      <c r="R3" s="151" t="s">
        <v>129</v>
      </c>
      <c r="S3" s="151"/>
      <c r="T3" s="151"/>
      <c r="U3" s="151"/>
      <c r="V3" s="151"/>
      <c r="W3" s="151"/>
      <c r="X3" s="151"/>
    </row>
    <row r="6" spans="1:24" ht="18" customHeight="1">
      <c r="B6" s="232" t="s">
        <v>123</v>
      </c>
    </row>
    <row r="8" spans="1:24" ht="18" customHeight="1">
      <c r="K8" s="309" t="s">
        <v>124</v>
      </c>
      <c r="L8" s="309"/>
      <c r="M8" s="309"/>
      <c r="N8" s="309"/>
      <c r="P8" s="328"/>
      <c r="Q8" s="152"/>
      <c r="R8" s="152"/>
      <c r="S8" s="152"/>
      <c r="T8" s="152"/>
      <c r="U8" s="152"/>
      <c r="V8" s="152"/>
      <c r="W8" s="152"/>
      <c r="X8" s="152"/>
    </row>
    <row r="9" spans="1:24" ht="18" customHeight="1">
      <c r="K9" s="309"/>
      <c r="L9" s="309"/>
      <c r="M9" s="309"/>
      <c r="N9" s="309"/>
      <c r="P9" s="152"/>
      <c r="Q9" s="152"/>
      <c r="R9" s="152"/>
      <c r="S9" s="152"/>
      <c r="T9" s="152"/>
      <c r="U9" s="152"/>
      <c r="V9" s="152"/>
      <c r="W9" s="152"/>
      <c r="X9" s="152"/>
    </row>
    <row r="10" spans="1:24" s="235" customFormat="1" ht="5.0999999999999996" customHeight="1">
      <c r="K10" s="310"/>
      <c r="L10" s="310"/>
      <c r="M10" s="310"/>
      <c r="N10" s="310"/>
      <c r="O10" s="311"/>
      <c r="P10" s="311"/>
      <c r="Q10" s="311"/>
      <c r="R10" s="311"/>
      <c r="S10" s="311"/>
      <c r="T10" s="311"/>
      <c r="U10" s="311"/>
      <c r="V10" s="311"/>
      <c r="W10" s="311"/>
      <c r="X10" s="311"/>
    </row>
    <row r="11" spans="1:24" ht="18" customHeight="1">
      <c r="K11" s="309" t="s">
        <v>125</v>
      </c>
      <c r="L11" s="309"/>
      <c r="M11" s="309"/>
      <c r="N11" s="309"/>
      <c r="P11" s="152"/>
      <c r="Q11" s="152"/>
      <c r="R11" s="152"/>
      <c r="S11" s="152"/>
      <c r="T11" s="152"/>
      <c r="U11" s="152"/>
      <c r="V11" s="152"/>
      <c r="W11" s="152"/>
      <c r="X11" s="152"/>
    </row>
    <row r="14" spans="1:24" ht="18" customHeight="1">
      <c r="A14" s="312" t="s">
        <v>131</v>
      </c>
      <c r="B14" s="312"/>
      <c r="C14" s="312"/>
      <c r="D14" s="312"/>
      <c r="E14" s="312"/>
      <c r="F14" s="312"/>
      <c r="G14" s="312"/>
      <c r="H14" s="312"/>
      <c r="I14" s="312"/>
      <c r="J14" s="312"/>
      <c r="K14" s="312"/>
      <c r="L14" s="312"/>
      <c r="M14" s="312"/>
      <c r="N14" s="312"/>
      <c r="O14" s="312"/>
      <c r="P14" s="312"/>
      <c r="Q14" s="312"/>
      <c r="R14" s="312"/>
      <c r="S14" s="312"/>
      <c r="T14" s="312"/>
      <c r="U14" s="312"/>
      <c r="V14" s="312"/>
      <c r="W14" s="312"/>
      <c r="X14" s="312"/>
    </row>
    <row r="15" spans="1:24" ht="18" customHeight="1">
      <c r="A15" s="313"/>
      <c r="B15" s="313"/>
      <c r="C15" s="313"/>
      <c r="D15" s="313"/>
      <c r="E15" s="313"/>
      <c r="F15" s="313"/>
      <c r="G15" s="313"/>
      <c r="H15" s="313"/>
      <c r="I15" s="313"/>
      <c r="J15" s="313"/>
      <c r="K15" s="313"/>
      <c r="L15" s="313"/>
      <c r="M15" s="313"/>
      <c r="N15" s="313"/>
      <c r="O15" s="313"/>
      <c r="P15" s="313"/>
      <c r="Q15" s="313"/>
      <c r="R15" s="313"/>
      <c r="S15" s="313"/>
      <c r="T15" s="313"/>
      <c r="U15" s="313"/>
      <c r="V15" s="313"/>
      <c r="W15" s="313"/>
      <c r="X15" s="313"/>
    </row>
    <row r="17" spans="2:24" ht="18" customHeight="1">
      <c r="B17" s="314" t="s">
        <v>132</v>
      </c>
      <c r="C17" s="314"/>
      <c r="D17" s="314"/>
      <c r="E17" s="314"/>
      <c r="F17" s="314"/>
      <c r="G17" s="314"/>
      <c r="H17" s="314"/>
      <c r="I17" s="314"/>
      <c r="J17" s="314"/>
      <c r="K17" s="314"/>
      <c r="L17" s="314"/>
      <c r="M17" s="314"/>
      <c r="N17" s="314"/>
      <c r="O17" s="314"/>
      <c r="P17" s="314"/>
      <c r="Q17" s="314"/>
      <c r="R17" s="314"/>
      <c r="S17" s="314"/>
      <c r="T17" s="314"/>
      <c r="U17" s="314"/>
      <c r="V17" s="314"/>
      <c r="W17" s="314"/>
      <c r="X17" s="314"/>
    </row>
    <row r="18" spans="2:24" ht="18" customHeight="1">
      <c r="B18" s="314"/>
      <c r="C18" s="314"/>
      <c r="D18" s="314"/>
      <c r="E18" s="314"/>
      <c r="F18" s="314"/>
      <c r="G18" s="314"/>
      <c r="H18" s="314"/>
      <c r="I18" s="314"/>
      <c r="J18" s="314"/>
      <c r="K18" s="314"/>
      <c r="L18" s="314"/>
      <c r="M18" s="314"/>
      <c r="N18" s="314"/>
      <c r="O18" s="314"/>
      <c r="P18" s="314"/>
      <c r="Q18" s="314"/>
      <c r="R18" s="314"/>
      <c r="S18" s="314"/>
      <c r="T18" s="314"/>
      <c r="U18" s="314"/>
      <c r="V18" s="314"/>
      <c r="W18" s="314"/>
      <c r="X18" s="314"/>
    </row>
    <row r="19" spans="2:24" ht="18" customHeight="1">
      <c r="B19" s="315"/>
      <c r="C19" s="315"/>
      <c r="D19" s="315"/>
      <c r="E19" s="315"/>
      <c r="F19" s="315"/>
      <c r="G19" s="315"/>
      <c r="H19" s="315"/>
      <c r="I19" s="315"/>
      <c r="J19" s="315"/>
      <c r="K19" s="315"/>
      <c r="L19" s="315"/>
      <c r="M19" s="315"/>
      <c r="N19" s="315"/>
      <c r="O19" s="316"/>
      <c r="P19" s="315"/>
      <c r="Q19" s="315"/>
      <c r="R19" s="315"/>
      <c r="S19" s="315"/>
      <c r="T19" s="315"/>
      <c r="U19" s="315"/>
      <c r="V19" s="315"/>
      <c r="W19" s="315"/>
      <c r="X19" s="315"/>
    </row>
    <row r="20" spans="2:24" ht="18" customHeight="1">
      <c r="B20" s="312" t="s">
        <v>126</v>
      </c>
      <c r="C20" s="312"/>
      <c r="D20" s="312"/>
      <c r="E20" s="312"/>
      <c r="F20" s="312"/>
      <c r="G20" s="312"/>
      <c r="H20" s="312"/>
      <c r="I20" s="312"/>
      <c r="J20" s="312"/>
      <c r="K20" s="312"/>
      <c r="L20" s="312"/>
      <c r="M20" s="312"/>
      <c r="N20" s="312"/>
      <c r="O20" s="312"/>
      <c r="P20" s="312"/>
      <c r="Q20" s="312"/>
      <c r="R20" s="312"/>
      <c r="S20" s="312"/>
      <c r="T20" s="312"/>
      <c r="U20" s="312"/>
      <c r="V20" s="312"/>
      <c r="W20" s="312"/>
      <c r="X20" s="312"/>
    </row>
    <row r="21" spans="2:24" ht="18" customHeight="1">
      <c r="B21" s="313"/>
      <c r="C21" s="313"/>
      <c r="D21" s="313"/>
      <c r="E21" s="313"/>
      <c r="F21" s="313"/>
      <c r="G21" s="313"/>
      <c r="H21" s="313"/>
      <c r="I21" s="313"/>
      <c r="J21" s="313"/>
      <c r="K21" s="313"/>
      <c r="L21" s="313"/>
      <c r="M21" s="313"/>
      <c r="N21" s="313"/>
      <c r="O21" s="313"/>
      <c r="P21" s="313"/>
      <c r="Q21" s="313"/>
      <c r="R21" s="313"/>
      <c r="S21" s="313"/>
      <c r="T21" s="313"/>
      <c r="U21" s="313"/>
      <c r="V21" s="313"/>
      <c r="W21" s="313"/>
      <c r="X21" s="313"/>
    </row>
    <row r="22" spans="2:24" ht="18" customHeight="1">
      <c r="B22" s="232" t="s">
        <v>133</v>
      </c>
    </row>
    <row r="23" spans="2:24" ht="18" customHeight="1">
      <c r="Q23" s="329" t="s">
        <v>127</v>
      </c>
      <c r="R23" s="330" t="str">
        <f>IFERROR(第２号様式別紙１!AB26:AC26*1000,"０")</f>
        <v>０</v>
      </c>
      <c r="S23" s="330"/>
      <c r="T23" s="330"/>
      <c r="U23" s="330"/>
      <c r="V23" s="330"/>
      <c r="W23" s="330"/>
      <c r="X23" s="331" t="s">
        <v>128</v>
      </c>
    </row>
    <row r="24" spans="2:24" ht="18" customHeight="1">
      <c r="B24" s="232" t="s">
        <v>134</v>
      </c>
      <c r="Q24" s="126"/>
      <c r="R24" s="318"/>
      <c r="S24" s="318"/>
      <c r="T24" s="318"/>
      <c r="U24" s="318"/>
      <c r="V24" s="318"/>
      <c r="W24" s="318"/>
      <c r="X24" s="317"/>
    </row>
    <row r="25" spans="2:24" ht="18" customHeight="1">
      <c r="Q25" s="126"/>
      <c r="R25" s="318"/>
      <c r="S25" s="318"/>
      <c r="T25" s="318"/>
      <c r="U25" s="318"/>
      <c r="V25" s="318"/>
      <c r="W25" s="318"/>
      <c r="X25" s="317"/>
    </row>
    <row r="26" spans="2:24" ht="18" customHeight="1">
      <c r="B26" s="232" t="s">
        <v>135</v>
      </c>
      <c r="Q26" s="126"/>
      <c r="R26" s="318"/>
      <c r="S26" s="318"/>
      <c r="T26" s="318"/>
      <c r="U26" s="318"/>
      <c r="V26" s="318"/>
      <c r="W26" s="318"/>
      <c r="X26" s="317"/>
    </row>
    <row r="27" spans="2:24" ht="18" customHeight="1">
      <c r="Q27" s="126"/>
      <c r="R27" s="318"/>
      <c r="S27" s="318"/>
      <c r="T27" s="318"/>
      <c r="U27" s="318"/>
      <c r="V27" s="318"/>
      <c r="W27" s="318"/>
      <c r="X27" s="317"/>
    </row>
    <row r="28" spans="2:24" ht="18" customHeight="1">
      <c r="B28" s="232" t="s">
        <v>136</v>
      </c>
      <c r="Q28" s="126"/>
      <c r="R28" s="318"/>
      <c r="S28" s="318"/>
      <c r="T28" s="318"/>
      <c r="U28" s="318"/>
      <c r="V28" s="318"/>
      <c r="W28" s="318"/>
      <c r="X28" s="317"/>
    </row>
    <row r="29" spans="2:24" ht="18" customHeight="1">
      <c r="B29" s="232" t="s">
        <v>138</v>
      </c>
      <c r="Q29" s="126"/>
      <c r="R29" s="318"/>
      <c r="S29" s="318"/>
      <c r="T29" s="318"/>
      <c r="U29" s="318"/>
      <c r="V29" s="318"/>
      <c r="W29" s="318"/>
      <c r="X29" s="317"/>
    </row>
    <row r="30" spans="2:24" ht="18" customHeight="1">
      <c r="B30" s="232" t="s">
        <v>139</v>
      </c>
      <c r="Q30" s="126"/>
      <c r="R30" s="318"/>
      <c r="S30" s="318"/>
      <c r="T30" s="318"/>
      <c r="U30" s="318"/>
      <c r="V30" s="318"/>
      <c r="W30" s="318"/>
      <c r="X30" s="317"/>
    </row>
    <row r="31" spans="2:24" ht="18" customHeight="1">
      <c r="B31" s="232" t="s">
        <v>140</v>
      </c>
      <c r="Q31" s="126"/>
      <c r="R31" s="318"/>
      <c r="S31" s="318"/>
      <c r="T31" s="318"/>
      <c r="U31" s="318"/>
      <c r="V31" s="318"/>
      <c r="W31" s="318"/>
      <c r="X31" s="317"/>
    </row>
    <row r="32" spans="2:24" ht="18" customHeight="1">
      <c r="B32" s="232" t="s">
        <v>141</v>
      </c>
      <c r="Q32" s="126"/>
      <c r="R32" s="318"/>
      <c r="S32" s="318"/>
      <c r="T32" s="318"/>
      <c r="U32" s="318"/>
      <c r="V32" s="318"/>
      <c r="W32" s="318"/>
      <c r="X32" s="317"/>
    </row>
    <row r="34" spans="2:24" ht="18" customHeight="1">
      <c r="B34" s="232" t="s">
        <v>137</v>
      </c>
    </row>
    <row r="35" spans="2:24" ht="5.0999999999999996" customHeight="1"/>
    <row r="36" spans="2:24" ht="18" customHeight="1">
      <c r="B36" s="319" t="s">
        <v>130</v>
      </c>
      <c r="C36" s="320"/>
      <c r="D36" s="320"/>
      <c r="E36" s="320"/>
      <c r="F36" s="320"/>
      <c r="G36" s="320"/>
      <c r="H36" s="320"/>
      <c r="I36" s="320"/>
      <c r="J36" s="320"/>
      <c r="K36" s="320"/>
      <c r="L36" s="320"/>
      <c r="M36" s="320"/>
      <c r="N36" s="320"/>
      <c r="O36" s="320"/>
      <c r="P36" s="320"/>
      <c r="Q36" s="320"/>
      <c r="R36" s="320"/>
      <c r="S36" s="320"/>
      <c r="T36" s="320"/>
      <c r="U36" s="320"/>
      <c r="V36" s="320"/>
      <c r="W36" s="320"/>
      <c r="X36" s="321"/>
    </row>
    <row r="37" spans="2:24" ht="18" customHeight="1">
      <c r="B37" s="322"/>
      <c r="C37" s="323"/>
      <c r="D37" s="323"/>
      <c r="E37" s="323"/>
      <c r="F37" s="323"/>
      <c r="G37" s="323"/>
      <c r="H37" s="323"/>
      <c r="I37" s="323"/>
      <c r="J37" s="323"/>
      <c r="K37" s="323"/>
      <c r="L37" s="323"/>
      <c r="M37" s="323"/>
      <c r="N37" s="323"/>
      <c r="O37" s="323"/>
      <c r="P37" s="323"/>
      <c r="Q37" s="323"/>
      <c r="R37" s="323"/>
      <c r="S37" s="323"/>
      <c r="T37" s="323"/>
      <c r="U37" s="323"/>
      <c r="V37" s="323"/>
      <c r="W37" s="323"/>
      <c r="X37" s="324"/>
    </row>
    <row r="38" spans="2:24" ht="18" customHeight="1">
      <c r="B38" s="322"/>
      <c r="C38" s="323"/>
      <c r="D38" s="323"/>
      <c r="E38" s="323"/>
      <c r="F38" s="323"/>
      <c r="G38" s="323"/>
      <c r="H38" s="323"/>
      <c r="I38" s="323"/>
      <c r="J38" s="323"/>
      <c r="K38" s="323"/>
      <c r="L38" s="323"/>
      <c r="M38" s="323"/>
      <c r="N38" s="323"/>
      <c r="O38" s="323"/>
      <c r="P38" s="323"/>
      <c r="Q38" s="323"/>
      <c r="R38" s="323"/>
      <c r="S38" s="323"/>
      <c r="T38" s="323"/>
      <c r="U38" s="323"/>
      <c r="V38" s="323"/>
      <c r="W38" s="323"/>
      <c r="X38" s="324"/>
    </row>
    <row r="39" spans="2:24" ht="18" customHeight="1">
      <c r="B39" s="322"/>
      <c r="C39" s="323"/>
      <c r="D39" s="323"/>
      <c r="E39" s="323"/>
      <c r="F39" s="323"/>
      <c r="G39" s="323"/>
      <c r="H39" s="323"/>
      <c r="I39" s="323"/>
      <c r="J39" s="323"/>
      <c r="K39" s="323"/>
      <c r="L39" s="323"/>
      <c r="M39" s="323"/>
      <c r="N39" s="323"/>
      <c r="O39" s="323"/>
      <c r="P39" s="323"/>
      <c r="Q39" s="323"/>
      <c r="R39" s="323"/>
      <c r="S39" s="323"/>
      <c r="T39" s="323"/>
      <c r="U39" s="323"/>
      <c r="V39" s="323"/>
      <c r="W39" s="323"/>
      <c r="X39" s="324"/>
    </row>
    <row r="40" spans="2:24" ht="18" customHeight="1">
      <c r="B40" s="322"/>
      <c r="C40" s="323"/>
      <c r="D40" s="323"/>
      <c r="E40" s="323"/>
      <c r="F40" s="323"/>
      <c r="G40" s="323"/>
      <c r="H40" s="323"/>
      <c r="I40" s="323"/>
      <c r="J40" s="323"/>
      <c r="K40" s="323"/>
      <c r="L40" s="323"/>
      <c r="M40" s="323"/>
      <c r="N40" s="323"/>
      <c r="O40" s="323"/>
      <c r="P40" s="323"/>
      <c r="Q40" s="323"/>
      <c r="R40" s="323"/>
      <c r="S40" s="323"/>
      <c r="T40" s="323"/>
      <c r="U40" s="323"/>
      <c r="V40" s="323"/>
      <c r="W40" s="323"/>
      <c r="X40" s="324"/>
    </row>
    <row r="41" spans="2:24" ht="18" customHeight="1">
      <c r="B41" s="322"/>
      <c r="C41" s="323"/>
      <c r="D41" s="323"/>
      <c r="E41" s="323"/>
      <c r="F41" s="323"/>
      <c r="G41" s="323"/>
      <c r="H41" s="323"/>
      <c r="I41" s="323"/>
      <c r="J41" s="323"/>
      <c r="K41" s="323"/>
      <c r="L41" s="323"/>
      <c r="M41" s="323"/>
      <c r="N41" s="323"/>
      <c r="O41" s="323"/>
      <c r="P41" s="323"/>
      <c r="Q41" s="323"/>
      <c r="R41" s="323"/>
      <c r="S41" s="323"/>
      <c r="T41" s="323"/>
      <c r="U41" s="323"/>
      <c r="V41" s="323"/>
      <c r="W41" s="323"/>
      <c r="X41" s="324"/>
    </row>
    <row r="42" spans="2:24" ht="18" customHeight="1">
      <c r="B42" s="322"/>
      <c r="C42" s="323"/>
      <c r="D42" s="323"/>
      <c r="E42" s="323"/>
      <c r="F42" s="323"/>
      <c r="G42" s="323"/>
      <c r="H42" s="323"/>
      <c r="I42" s="323"/>
      <c r="J42" s="323"/>
      <c r="K42" s="323"/>
      <c r="L42" s="323"/>
      <c r="M42" s="323"/>
      <c r="N42" s="323"/>
      <c r="O42" s="323"/>
      <c r="P42" s="323"/>
      <c r="Q42" s="323"/>
      <c r="R42" s="323"/>
      <c r="S42" s="323"/>
      <c r="T42" s="323"/>
      <c r="U42" s="323"/>
      <c r="V42" s="323"/>
      <c r="W42" s="323"/>
      <c r="X42" s="324"/>
    </row>
    <row r="43" spans="2:24" ht="18" customHeight="1">
      <c r="B43" s="322"/>
      <c r="C43" s="323"/>
      <c r="D43" s="323"/>
      <c r="E43" s="323"/>
      <c r="F43" s="323"/>
      <c r="G43" s="323"/>
      <c r="H43" s="323"/>
      <c r="I43" s="323"/>
      <c r="J43" s="323"/>
      <c r="K43" s="323"/>
      <c r="L43" s="323"/>
      <c r="M43" s="323"/>
      <c r="N43" s="323"/>
      <c r="O43" s="323"/>
      <c r="P43" s="323"/>
      <c r="Q43" s="323"/>
      <c r="R43" s="323"/>
      <c r="S43" s="323"/>
      <c r="T43" s="323"/>
      <c r="U43" s="323"/>
      <c r="V43" s="323"/>
      <c r="W43" s="323"/>
      <c r="X43" s="324"/>
    </row>
    <row r="44" spans="2:24" ht="18" customHeight="1">
      <c r="B44" s="322"/>
      <c r="C44" s="323"/>
      <c r="D44" s="323"/>
      <c r="E44" s="323"/>
      <c r="F44" s="323"/>
      <c r="G44" s="323"/>
      <c r="H44" s="323"/>
      <c r="I44" s="323"/>
      <c r="J44" s="323"/>
      <c r="K44" s="323"/>
      <c r="L44" s="323"/>
      <c r="M44" s="323"/>
      <c r="N44" s="323"/>
      <c r="O44" s="323"/>
      <c r="P44" s="323"/>
      <c r="Q44" s="323"/>
      <c r="R44" s="323"/>
      <c r="S44" s="323"/>
      <c r="T44" s="323"/>
      <c r="U44" s="323"/>
      <c r="V44" s="323"/>
      <c r="W44" s="323"/>
      <c r="X44" s="324"/>
    </row>
    <row r="45" spans="2:24" ht="18" customHeight="1">
      <c r="B45" s="322"/>
      <c r="C45" s="323"/>
      <c r="D45" s="323"/>
      <c r="E45" s="323"/>
      <c r="F45" s="323"/>
      <c r="G45" s="323"/>
      <c r="H45" s="323"/>
      <c r="I45" s="323"/>
      <c r="J45" s="323"/>
      <c r="K45" s="323"/>
      <c r="L45" s="323"/>
      <c r="M45" s="323"/>
      <c r="N45" s="323"/>
      <c r="O45" s="323"/>
      <c r="P45" s="323"/>
      <c r="Q45" s="323"/>
      <c r="R45" s="323"/>
      <c r="S45" s="323"/>
      <c r="T45" s="323"/>
      <c r="U45" s="323"/>
      <c r="V45" s="323"/>
      <c r="W45" s="323"/>
      <c r="X45" s="324"/>
    </row>
    <row r="46" spans="2:24" ht="18" customHeight="1">
      <c r="B46" s="322"/>
      <c r="C46" s="323"/>
      <c r="D46" s="323"/>
      <c r="E46" s="323"/>
      <c r="F46" s="323"/>
      <c r="G46" s="323"/>
      <c r="H46" s="323"/>
      <c r="I46" s="323"/>
      <c r="J46" s="323"/>
      <c r="K46" s="323"/>
      <c r="L46" s="323"/>
      <c r="M46" s="323"/>
      <c r="N46" s="323"/>
      <c r="O46" s="323"/>
      <c r="P46" s="323"/>
      <c r="Q46" s="323"/>
      <c r="R46" s="323"/>
      <c r="S46" s="323"/>
      <c r="T46" s="323"/>
      <c r="U46" s="323"/>
      <c r="V46" s="323"/>
      <c r="W46" s="323"/>
      <c r="X46" s="324"/>
    </row>
    <row r="47" spans="2:24" ht="18" customHeight="1">
      <c r="B47" s="322"/>
      <c r="C47" s="323"/>
      <c r="D47" s="323"/>
      <c r="E47" s="323"/>
      <c r="F47" s="323"/>
      <c r="G47" s="323"/>
      <c r="H47" s="323"/>
      <c r="I47" s="323"/>
      <c r="J47" s="323"/>
      <c r="K47" s="323"/>
      <c r="L47" s="323"/>
      <c r="M47" s="323"/>
      <c r="N47" s="323"/>
      <c r="O47" s="323"/>
      <c r="P47" s="323"/>
      <c r="Q47" s="323"/>
      <c r="R47" s="323"/>
      <c r="S47" s="323"/>
      <c r="T47" s="323"/>
      <c r="U47" s="323"/>
      <c r="V47" s="323"/>
      <c r="W47" s="323"/>
      <c r="X47" s="324"/>
    </row>
    <row r="48" spans="2:24" ht="18" customHeight="1">
      <c r="B48" s="322"/>
      <c r="C48" s="323"/>
      <c r="D48" s="323"/>
      <c r="E48" s="323"/>
      <c r="F48" s="323"/>
      <c r="G48" s="323"/>
      <c r="H48" s="323"/>
      <c r="I48" s="323"/>
      <c r="J48" s="323"/>
      <c r="K48" s="323"/>
      <c r="L48" s="323"/>
      <c r="M48" s="323"/>
      <c r="N48" s="323"/>
      <c r="O48" s="323"/>
      <c r="P48" s="323"/>
      <c r="Q48" s="323"/>
      <c r="R48" s="323"/>
      <c r="S48" s="323"/>
      <c r="T48" s="323"/>
      <c r="U48" s="323"/>
      <c r="V48" s="323"/>
      <c r="W48" s="323"/>
      <c r="X48" s="324"/>
    </row>
    <row r="49" spans="2:24" ht="18" customHeight="1">
      <c r="B49" s="325"/>
      <c r="C49" s="326"/>
      <c r="D49" s="326"/>
      <c r="E49" s="326"/>
      <c r="F49" s="326"/>
      <c r="G49" s="326"/>
      <c r="H49" s="326"/>
      <c r="I49" s="326"/>
      <c r="J49" s="326"/>
      <c r="K49" s="326"/>
      <c r="L49" s="326"/>
      <c r="M49" s="326"/>
      <c r="N49" s="326"/>
      <c r="O49" s="326"/>
      <c r="P49" s="326"/>
      <c r="Q49" s="326"/>
      <c r="R49" s="326"/>
      <c r="S49" s="326"/>
      <c r="T49" s="326"/>
      <c r="U49" s="326"/>
      <c r="V49" s="326"/>
      <c r="W49" s="326"/>
      <c r="X49" s="327"/>
    </row>
  </sheetData>
  <sheetProtection sheet="1" objects="1" scenarios="1" selectLockedCells="1"/>
  <mergeCells count="11">
    <mergeCell ref="A14:X14"/>
    <mergeCell ref="B17:X18"/>
    <mergeCell ref="B20:X20"/>
    <mergeCell ref="R23:W23"/>
    <mergeCell ref="B36:X49"/>
    <mergeCell ref="A1:D1"/>
    <mergeCell ref="R3:X3"/>
    <mergeCell ref="K8:N9"/>
    <mergeCell ref="P8:X9"/>
    <mergeCell ref="K11:N11"/>
    <mergeCell ref="P11:X11"/>
  </mergeCells>
  <phoneticPr fontId="1"/>
  <pageMargins left="0.78740157480314965" right="0.78740157480314965" top="0.59055118110236227" bottom="0.19685039370078741" header="0.31496062992125984" footer="0.19685039370078741"/>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75" customWidth="1"/>
    <col min="2" max="2" width="27.375" style="75" customWidth="1"/>
    <col min="3" max="8" width="10.75" style="75" customWidth="1"/>
    <col min="9" max="9" width="16.5" style="75" customWidth="1"/>
    <col min="10" max="12" width="9" style="75" hidden="1" customWidth="1"/>
    <col min="13" max="20" width="11.625" style="75" hidden="1" customWidth="1"/>
    <col min="21" max="21" width="11.625" style="75" customWidth="1"/>
    <col min="22" max="16384" width="9" style="75"/>
  </cols>
  <sheetData>
    <row r="1" spans="1:23" ht="34.5" customHeight="1">
      <c r="A1" s="142" t="s">
        <v>169</v>
      </c>
    </row>
    <row r="2" spans="1:23" ht="15" customHeight="1">
      <c r="A2" s="144" t="s">
        <v>5</v>
      </c>
      <c r="B2" s="144" t="s">
        <v>94</v>
      </c>
      <c r="C2" s="194" t="s">
        <v>6</v>
      </c>
      <c r="D2" s="195"/>
      <c r="E2" s="195"/>
      <c r="F2" s="196"/>
      <c r="G2" s="153" t="s">
        <v>95</v>
      </c>
      <c r="H2" s="153"/>
      <c r="I2" s="153"/>
      <c r="K2" s="63"/>
      <c r="L2" s="63"/>
      <c r="M2" s="64"/>
      <c r="N2" s="64"/>
      <c r="O2" s="64"/>
      <c r="P2" s="64"/>
      <c r="Q2" s="63"/>
      <c r="R2" s="63"/>
      <c r="S2" s="64"/>
      <c r="T2" s="64"/>
      <c r="U2" s="64"/>
      <c r="V2" s="64"/>
      <c r="W2" s="63"/>
    </row>
    <row r="3" spans="1:23" ht="26.25" customHeight="1">
      <c r="A3" s="191" t="s">
        <v>89</v>
      </c>
      <c r="B3" s="149"/>
      <c r="C3" s="197"/>
      <c r="D3" s="198"/>
      <c r="E3" s="198"/>
      <c r="F3" s="199"/>
      <c r="G3" s="193"/>
      <c r="H3" s="193"/>
      <c r="I3" s="193"/>
    </row>
    <row r="4" spans="1:23" ht="15" customHeight="1">
      <c r="A4" s="191"/>
      <c r="B4" s="144" t="s">
        <v>7</v>
      </c>
      <c r="C4" s="192" t="s">
        <v>19</v>
      </c>
      <c r="D4" s="192"/>
      <c r="K4" s="63"/>
      <c r="L4" s="63"/>
      <c r="M4" s="64"/>
      <c r="N4" s="64"/>
      <c r="O4" s="64"/>
      <c r="P4" s="64"/>
      <c r="Q4" s="63"/>
      <c r="R4" s="63"/>
      <c r="S4" s="64"/>
      <c r="T4" s="64"/>
      <c r="U4" s="64"/>
      <c r="V4" s="64"/>
      <c r="W4" s="63"/>
    </row>
    <row r="5" spans="1:23" ht="26.25" customHeight="1">
      <c r="A5" s="191"/>
      <c r="B5" s="149"/>
      <c r="C5" s="193"/>
      <c r="D5" s="193"/>
      <c r="K5" s="63"/>
      <c r="L5" s="63"/>
      <c r="M5" s="64"/>
      <c r="N5" s="64"/>
      <c r="O5" s="64"/>
      <c r="P5" s="64"/>
    </row>
    <row r="6" spans="1:23" ht="19.5" thickBot="1"/>
    <row r="7" spans="1:23" ht="14.1" customHeight="1" thickBot="1">
      <c r="A7" s="153">
        <v>1</v>
      </c>
      <c r="B7" s="160" t="s">
        <v>57</v>
      </c>
      <c r="C7" s="154" t="s">
        <v>0</v>
      </c>
      <c r="D7" s="156" t="s">
        <v>1</v>
      </c>
      <c r="E7" s="158" t="s">
        <v>2</v>
      </c>
      <c r="F7" s="180" t="s">
        <v>4</v>
      </c>
      <c r="G7" s="164" t="s">
        <v>3</v>
      </c>
      <c r="H7" s="166" t="s">
        <v>8</v>
      </c>
      <c r="I7" s="77"/>
    </row>
    <row r="8" spans="1:23" ht="14.1" customHeight="1" thickBot="1">
      <c r="A8" s="153"/>
      <c r="B8" s="161"/>
      <c r="C8" s="155"/>
      <c r="D8" s="157"/>
      <c r="E8" s="158"/>
      <c r="F8" s="181"/>
      <c r="G8" s="165"/>
      <c r="H8" s="167"/>
      <c r="I8" s="78" t="s">
        <v>59</v>
      </c>
      <c r="K8" s="75" t="s">
        <v>122</v>
      </c>
    </row>
    <row r="9" spans="1:23" ht="24" customHeight="1">
      <c r="A9" s="153"/>
      <c r="B9" s="79" t="s">
        <v>35</v>
      </c>
      <c r="C9" s="10"/>
      <c r="D9" s="11"/>
      <c r="E9" s="12"/>
      <c r="F9" s="13"/>
      <c r="G9" s="14"/>
      <c r="H9" s="80">
        <f>SUM(C9:G9)</f>
        <v>0</v>
      </c>
      <c r="I9" s="81">
        <f>SUM(C9,D9,F9)</f>
        <v>0</v>
      </c>
      <c r="K9" s="168" t="s">
        <v>63</v>
      </c>
      <c r="L9" s="169"/>
    </row>
    <row r="10" spans="1:23" ht="24" customHeight="1" thickBot="1">
      <c r="A10" s="153"/>
      <c r="B10" s="82" t="s">
        <v>58</v>
      </c>
      <c r="C10" s="15"/>
      <c r="D10" s="16"/>
      <c r="E10" s="17"/>
      <c r="F10" s="18"/>
      <c r="G10" s="19"/>
      <c r="H10" s="83">
        <f>SUM(C10:G10)</f>
        <v>0</v>
      </c>
      <c r="I10" s="84">
        <f>SUM(C10,D10,F10)</f>
        <v>0</v>
      </c>
      <c r="K10" s="170"/>
      <c r="L10" s="171"/>
    </row>
    <row r="11" spans="1:23" ht="24" customHeight="1" thickTop="1" thickBot="1">
      <c r="A11" s="153"/>
      <c r="B11" s="85" t="str">
        <f>"③　統合前病床数＝"&amp; $K11&amp;" （※２）"</f>
        <v>③　統合前病床数＝② （※２）</v>
      </c>
      <c r="C11" s="5">
        <f>IF($K11="①",C9,C10)</f>
        <v>0</v>
      </c>
      <c r="D11" s="6">
        <f>IF($K11="①",D9,D10)</f>
        <v>0</v>
      </c>
      <c r="E11" s="7">
        <f>IF($K11="①",E9,E10)</f>
        <v>0</v>
      </c>
      <c r="F11" s="8">
        <f>IF($K11="①",F9,F10)</f>
        <v>0</v>
      </c>
      <c r="G11" s="9">
        <f>IF($K11="①",G9,G10)</f>
        <v>0</v>
      </c>
      <c r="H11" s="86">
        <f>SUM(C11:G11)</f>
        <v>0</v>
      </c>
      <c r="I11" s="8">
        <f>SUM(C11,D11,F11)</f>
        <v>0</v>
      </c>
      <c r="K11" s="172" t="str">
        <f>IF(I9&lt;I10,"①","②")</f>
        <v>②</v>
      </c>
      <c r="L11" s="173"/>
    </row>
    <row r="12" spans="1:23" s="87" customFormat="1" ht="54" customHeight="1">
      <c r="A12" s="162" t="s">
        <v>60</v>
      </c>
      <c r="B12" s="163"/>
      <c r="C12" s="163"/>
      <c r="D12" s="163"/>
      <c r="E12" s="163"/>
      <c r="F12" s="163"/>
      <c r="G12" s="163"/>
      <c r="H12" s="163"/>
      <c r="I12" s="163"/>
      <c r="N12" s="75"/>
      <c r="O12" s="75"/>
      <c r="P12" s="75"/>
      <c r="Q12" s="75"/>
      <c r="R12" s="75"/>
    </row>
    <row r="13" spans="1:23" s="87" customFormat="1">
      <c r="A13" s="163" t="s">
        <v>61</v>
      </c>
      <c r="B13" s="163"/>
      <c r="C13" s="163"/>
      <c r="D13" s="163"/>
      <c r="E13" s="163"/>
      <c r="F13" s="163"/>
      <c r="G13" s="163"/>
      <c r="H13" s="163"/>
      <c r="I13" s="163"/>
      <c r="K13" s="75"/>
      <c r="L13" s="75"/>
      <c r="M13" s="75"/>
      <c r="N13" s="75"/>
      <c r="O13" s="75"/>
      <c r="P13" s="75"/>
      <c r="Q13" s="75"/>
      <c r="R13" s="75"/>
      <c r="S13" s="126"/>
    </row>
    <row r="14" spans="1:23" s="87" customFormat="1" ht="19.5" thickBot="1">
      <c r="A14" s="163" t="s">
        <v>62</v>
      </c>
      <c r="B14" s="163"/>
      <c r="C14" s="163"/>
      <c r="D14" s="163"/>
      <c r="E14" s="163"/>
      <c r="F14" s="163"/>
      <c r="G14" s="163"/>
      <c r="H14" s="163"/>
      <c r="I14" s="163"/>
      <c r="K14" s="75" t="s">
        <v>103</v>
      </c>
      <c r="L14" s="75"/>
      <c r="N14" s="75"/>
      <c r="O14" s="75"/>
      <c r="P14" s="75"/>
      <c r="Q14" s="75"/>
      <c r="R14" s="75"/>
      <c r="S14" s="125"/>
    </row>
    <row r="15" spans="1:23" ht="14.1" customHeight="1" thickBot="1">
      <c r="A15" s="87"/>
      <c r="B15" s="87"/>
      <c r="C15" s="87"/>
      <c r="D15" s="87"/>
      <c r="E15" s="87"/>
      <c r="F15" s="87"/>
      <c r="G15" s="87"/>
      <c r="H15" s="87"/>
      <c r="I15" s="87"/>
      <c r="K15" s="174" t="s">
        <v>98</v>
      </c>
      <c r="L15" s="175"/>
      <c r="M15" s="224" t="s">
        <v>0</v>
      </c>
      <c r="N15" s="224" t="s">
        <v>1</v>
      </c>
      <c r="O15" s="224" t="s">
        <v>2</v>
      </c>
      <c r="P15" s="205" t="s">
        <v>4</v>
      </c>
      <c r="Q15" s="228" t="s">
        <v>24</v>
      </c>
      <c r="R15" s="223" t="s">
        <v>8</v>
      </c>
      <c r="S15" s="25"/>
    </row>
    <row r="16" spans="1:23" ht="14.1" customHeight="1" thickBot="1">
      <c r="A16" s="153">
        <v>2</v>
      </c>
      <c r="B16" s="159" t="s">
        <v>25</v>
      </c>
      <c r="C16" s="154" t="s">
        <v>0</v>
      </c>
      <c r="D16" s="156" t="s">
        <v>1</v>
      </c>
      <c r="E16" s="158" t="s">
        <v>2</v>
      </c>
      <c r="F16" s="180" t="s">
        <v>4</v>
      </c>
      <c r="G16" s="165" t="s">
        <v>24</v>
      </c>
      <c r="H16" s="166" t="s">
        <v>8</v>
      </c>
      <c r="I16" s="77"/>
      <c r="K16" s="176"/>
      <c r="L16" s="177"/>
      <c r="M16" s="225"/>
      <c r="N16" s="225"/>
      <c r="O16" s="225"/>
      <c r="P16" s="206"/>
      <c r="Q16" s="179"/>
      <c r="R16" s="223"/>
      <c r="S16" s="26" t="s">
        <v>64</v>
      </c>
    </row>
    <row r="17" spans="1:19" ht="14.1" customHeight="1">
      <c r="A17" s="153"/>
      <c r="B17" s="159"/>
      <c r="C17" s="155"/>
      <c r="D17" s="157"/>
      <c r="E17" s="158"/>
      <c r="F17" s="181"/>
      <c r="G17" s="165"/>
      <c r="H17" s="167"/>
      <c r="I17" s="78" t="s">
        <v>9</v>
      </c>
      <c r="K17" s="178"/>
      <c r="L17" s="179"/>
      <c r="M17" s="27">
        <f>C18-C11</f>
        <v>0</v>
      </c>
      <c r="N17" s="27">
        <f>D18-D11</f>
        <v>0</v>
      </c>
      <c r="O17" s="27">
        <f>E18-E11</f>
        <v>0</v>
      </c>
      <c r="P17" s="28">
        <f>F18-F11</f>
        <v>0</v>
      </c>
      <c r="Q17" s="29">
        <f t="shared" ref="Q17" si="0">G18-G11</f>
        <v>0</v>
      </c>
      <c r="R17" s="30">
        <f>H18-H11</f>
        <v>0</v>
      </c>
      <c r="S17" s="27">
        <f>I18-I11</f>
        <v>0</v>
      </c>
    </row>
    <row r="18" spans="1:19" ht="24" customHeight="1" thickBot="1">
      <c r="A18" s="153"/>
      <c r="B18" s="159"/>
      <c r="C18" s="21"/>
      <c r="D18" s="22"/>
      <c r="E18" s="23"/>
      <c r="F18" s="24"/>
      <c r="G18" s="88">
        <v>0</v>
      </c>
      <c r="H18" s="89">
        <f>SUM(C18:G18)</f>
        <v>0</v>
      </c>
      <c r="I18" s="90">
        <f>SUM(C18,D18,F18)</f>
        <v>0</v>
      </c>
      <c r="K18" s="226" t="s">
        <v>99</v>
      </c>
      <c r="L18" s="65" t="s">
        <v>100</v>
      </c>
      <c r="M18" s="136">
        <f>IF(M17&gt;0,M17*-1,0)</f>
        <v>0</v>
      </c>
      <c r="N18" s="136">
        <f>IF(N17&gt;0,N17*-1,0)</f>
        <v>0</v>
      </c>
      <c r="O18" s="136">
        <f>IF(O17&gt;0,O17*-1,0)</f>
        <v>0</v>
      </c>
      <c r="P18" s="137">
        <f>IF(P17&gt;0,P17*-1,0)</f>
        <v>0</v>
      </c>
      <c r="Q18" s="68"/>
      <c r="R18" s="66"/>
      <c r="S18" s="72">
        <f>IF(S17&gt;0,S17*-1,0)</f>
        <v>0</v>
      </c>
    </row>
    <row r="19" spans="1:19" s="93" customFormat="1" ht="14.1" customHeight="1" thickBot="1">
      <c r="A19" s="91"/>
      <c r="B19" s="91"/>
      <c r="C19" s="20"/>
      <c r="D19" s="20"/>
      <c r="E19" s="20"/>
      <c r="F19" s="20"/>
      <c r="G19" s="20"/>
      <c r="H19" s="20"/>
      <c r="I19" s="92"/>
      <c r="K19" s="227"/>
      <c r="L19" s="135" t="s">
        <v>101</v>
      </c>
      <c r="M19" s="138">
        <f>IF(M17&lt;0,M17*-1,0)</f>
        <v>0</v>
      </c>
      <c r="N19" s="138">
        <f t="shared" ref="N19:P19" si="1">IF(N17&lt;0,N17*-1,0)</f>
        <v>0</v>
      </c>
      <c r="O19" s="138">
        <f t="shared" si="1"/>
        <v>0</v>
      </c>
      <c r="P19" s="139">
        <f t="shared" si="1"/>
        <v>0</v>
      </c>
      <c r="Q19" s="69"/>
      <c r="R19" s="67"/>
      <c r="S19" s="73">
        <f>IF(S17&lt;0,S17*-1,0)</f>
        <v>0</v>
      </c>
    </row>
    <row r="20" spans="1:19" ht="14.1" customHeight="1">
      <c r="A20" s="153">
        <v>3</v>
      </c>
      <c r="B20" s="159" t="s">
        <v>111</v>
      </c>
      <c r="C20" s="154" t="s">
        <v>0</v>
      </c>
      <c r="D20" s="156" t="s">
        <v>1</v>
      </c>
      <c r="E20" s="158" t="s">
        <v>2</v>
      </c>
      <c r="F20" s="180" t="s">
        <v>4</v>
      </c>
      <c r="G20" s="196" t="s">
        <v>18</v>
      </c>
      <c r="H20" s="87"/>
      <c r="I20" s="87"/>
      <c r="Q20" s="94"/>
    </row>
    <row r="21" spans="1:19" ht="14.1" customHeight="1">
      <c r="A21" s="153"/>
      <c r="B21" s="159"/>
      <c r="C21" s="155"/>
      <c r="D21" s="157"/>
      <c r="E21" s="158"/>
      <c r="F21" s="181"/>
      <c r="G21" s="196"/>
      <c r="H21" s="87"/>
      <c r="I21" s="87"/>
      <c r="K21" s="71"/>
      <c r="L21" s="71"/>
      <c r="M21" s="71"/>
      <c r="N21" s="71"/>
      <c r="O21" s="71"/>
      <c r="P21" s="71"/>
      <c r="Q21" s="95"/>
      <c r="R21" s="71"/>
      <c r="S21" s="71"/>
    </row>
    <row r="22" spans="1:19" ht="24" customHeight="1" thickBot="1">
      <c r="A22" s="153"/>
      <c r="B22" s="159"/>
      <c r="C22" s="21"/>
      <c r="D22" s="22"/>
      <c r="E22" s="23"/>
      <c r="F22" s="24"/>
      <c r="G22" s="88">
        <f>SUM(C22,D22,F22)</f>
        <v>0</v>
      </c>
      <c r="H22" s="87"/>
      <c r="I22" s="87"/>
    </row>
    <row r="23" spans="1:19" ht="18.75" customHeight="1" thickBot="1">
      <c r="A23" s="96" t="s">
        <v>65</v>
      </c>
      <c r="B23" s="97"/>
      <c r="C23" s="98"/>
      <c r="D23" s="98"/>
      <c r="E23" s="98"/>
      <c r="F23" s="98"/>
      <c r="G23" s="98"/>
      <c r="H23" s="87"/>
      <c r="I23" s="87"/>
      <c r="K23" s="75" t="s">
        <v>118</v>
      </c>
      <c r="P23" s="75" t="s">
        <v>119</v>
      </c>
    </row>
    <row r="24" spans="1:19" ht="14.1" customHeight="1">
      <c r="A24" s="87"/>
      <c r="B24" s="87"/>
      <c r="C24" s="87"/>
      <c r="D24" s="87"/>
      <c r="E24" s="87"/>
      <c r="F24" s="87"/>
      <c r="G24" s="87"/>
      <c r="H24" s="87"/>
      <c r="I24" s="87"/>
      <c r="K24" s="215" t="s">
        <v>84</v>
      </c>
      <c r="L24" s="216"/>
      <c r="M24" s="40" t="s">
        <v>115</v>
      </c>
      <c r="N24" s="41" t="s">
        <v>116</v>
      </c>
      <c r="O24" s="59" t="s">
        <v>112</v>
      </c>
      <c r="P24" s="207" t="s">
        <v>85</v>
      </c>
      <c r="Q24" s="208"/>
      <c r="R24" s="42"/>
      <c r="S24" s="43"/>
    </row>
    <row r="25" spans="1:19" ht="21.75" customHeight="1">
      <c r="A25" s="153">
        <v>4</v>
      </c>
      <c r="B25" s="203" t="s">
        <v>36</v>
      </c>
      <c r="C25" s="147" t="s">
        <v>2</v>
      </c>
      <c r="D25" s="147" t="s">
        <v>10</v>
      </c>
      <c r="E25" s="147" t="s">
        <v>8</v>
      </c>
      <c r="F25" s="87"/>
      <c r="G25" s="87"/>
      <c r="H25" s="87"/>
      <c r="I25" s="87"/>
      <c r="K25" s="217"/>
      <c r="L25" s="218"/>
      <c r="M25" s="44" t="s">
        <v>86</v>
      </c>
      <c r="N25" s="45" t="s">
        <v>87</v>
      </c>
      <c r="O25" s="46" t="s">
        <v>88</v>
      </c>
      <c r="P25" s="209"/>
      <c r="Q25" s="210"/>
      <c r="R25" s="47" t="s">
        <v>89</v>
      </c>
      <c r="S25" s="48" t="s">
        <v>90</v>
      </c>
    </row>
    <row r="26" spans="1:19" ht="25.5" customHeight="1" thickBot="1">
      <c r="A26" s="153"/>
      <c r="B26" s="203"/>
      <c r="C26" s="100">
        <f>IF(E11&lt;E18,P27,0)</f>
        <v>0</v>
      </c>
      <c r="D26" s="31"/>
      <c r="E26" s="100">
        <f>SUM(C26:D26)</f>
        <v>0</v>
      </c>
      <c r="F26" s="101"/>
      <c r="G26" s="87"/>
      <c r="H26" s="87"/>
      <c r="I26" s="87"/>
      <c r="K26" s="217"/>
      <c r="L26" s="218"/>
      <c r="M26" s="49" t="s">
        <v>113</v>
      </c>
      <c r="N26" s="50" t="s">
        <v>114</v>
      </c>
      <c r="O26" s="51" t="s">
        <v>93</v>
      </c>
      <c r="P26" s="209"/>
      <c r="Q26" s="210"/>
      <c r="R26" s="52" t="s">
        <v>91</v>
      </c>
      <c r="S26" s="53" t="s">
        <v>92</v>
      </c>
    </row>
    <row r="27" spans="1:19" ht="14.1" customHeight="1" thickBot="1">
      <c r="A27" s="87"/>
      <c r="B27" s="87"/>
      <c r="C27" s="87"/>
      <c r="D27" s="87"/>
      <c r="E27" s="87"/>
      <c r="F27" s="87"/>
      <c r="G27" s="87"/>
      <c r="H27" s="87"/>
      <c r="I27" s="87"/>
      <c r="K27" s="219"/>
      <c r="L27" s="220"/>
      <c r="M27" s="54">
        <f>I11-I18</f>
        <v>0</v>
      </c>
      <c r="N27" s="55">
        <f>G22</f>
        <v>0</v>
      </c>
      <c r="O27" s="56">
        <f>IF(M27&gt;N27,M27-N27,0)</f>
        <v>0</v>
      </c>
      <c r="P27" s="211">
        <f>MIN(R27:S27)</f>
        <v>0</v>
      </c>
      <c r="Q27" s="212"/>
      <c r="R27" s="57">
        <f>O27-D26</f>
        <v>0</v>
      </c>
      <c r="S27" s="58">
        <f>E18+E22-E11</f>
        <v>0</v>
      </c>
    </row>
    <row r="28" spans="1:19" ht="14.1" customHeight="1" thickBot="1">
      <c r="A28" s="153">
        <v>5</v>
      </c>
      <c r="B28" s="159" t="s">
        <v>66</v>
      </c>
      <c r="C28" s="154" t="s">
        <v>0</v>
      </c>
      <c r="D28" s="156" t="s">
        <v>1</v>
      </c>
      <c r="E28" s="158" t="s">
        <v>2</v>
      </c>
      <c r="F28" s="180" t="s">
        <v>4</v>
      </c>
      <c r="G28" s="165" t="s">
        <v>3</v>
      </c>
      <c r="H28" s="166" t="s">
        <v>8</v>
      </c>
      <c r="I28" s="77"/>
    </row>
    <row r="29" spans="1:19" ht="14.1" customHeight="1">
      <c r="A29" s="153"/>
      <c r="B29" s="159"/>
      <c r="C29" s="155"/>
      <c r="D29" s="157"/>
      <c r="E29" s="158"/>
      <c r="F29" s="181"/>
      <c r="G29" s="165"/>
      <c r="H29" s="167"/>
      <c r="I29" s="78" t="s">
        <v>9</v>
      </c>
    </row>
    <row r="30" spans="1:19" ht="24" customHeight="1" thickBot="1">
      <c r="A30" s="153"/>
      <c r="B30" s="159"/>
      <c r="C30" s="102">
        <f>C11-C18</f>
        <v>0</v>
      </c>
      <c r="D30" s="103">
        <f>D11-D18</f>
        <v>0</v>
      </c>
      <c r="E30" s="104">
        <f>E11-E18</f>
        <v>0</v>
      </c>
      <c r="F30" s="105">
        <f>F11-F18</f>
        <v>0</v>
      </c>
      <c r="G30" s="88">
        <f>G11-G18</f>
        <v>0</v>
      </c>
      <c r="H30" s="89">
        <f>SUM(C30:G30)</f>
        <v>0</v>
      </c>
      <c r="I30" s="62">
        <f>C30+D30+F30</f>
        <v>0</v>
      </c>
    </row>
    <row r="31" spans="1:19" ht="14.1" customHeight="1" thickBot="1">
      <c r="A31" s="87"/>
      <c r="B31" s="87"/>
      <c r="C31" s="87"/>
      <c r="D31" s="87"/>
      <c r="E31" s="87"/>
      <c r="F31" s="87"/>
      <c r="G31" s="87"/>
      <c r="H31" s="87"/>
    </row>
    <row r="32" spans="1:19" ht="24.95" customHeight="1">
      <c r="A32" s="87"/>
      <c r="B32" s="87"/>
      <c r="C32" s="87"/>
      <c r="D32" s="87"/>
      <c r="F32" s="60" t="s">
        <v>96</v>
      </c>
      <c r="G32" s="128" t="s">
        <v>107</v>
      </c>
      <c r="H32" s="140" t="s">
        <v>117</v>
      </c>
      <c r="I32" s="61" t="s">
        <v>97</v>
      </c>
    </row>
    <row r="33" spans="1:19" ht="24.95" customHeight="1" thickBot="1">
      <c r="A33" s="87"/>
      <c r="B33" s="87"/>
      <c r="C33" s="87"/>
      <c r="D33" s="87"/>
      <c r="F33" s="27">
        <f>I30</f>
        <v>0</v>
      </c>
      <c r="G33" s="27">
        <f>E26</f>
        <v>0</v>
      </c>
      <c r="H33" s="28">
        <f>G22</f>
        <v>0</v>
      </c>
      <c r="I33" s="90">
        <f>IF(F33-G33-H33&lt;0,0,F33-G33-H33)</f>
        <v>0</v>
      </c>
    </row>
    <row r="34" spans="1:19" ht="14.1" customHeight="1" thickBot="1">
      <c r="A34" s="87"/>
      <c r="B34" s="87"/>
      <c r="C34" s="87"/>
      <c r="D34" s="87"/>
      <c r="E34" s="87"/>
      <c r="F34" s="87"/>
      <c r="G34" s="87"/>
      <c r="H34" s="87"/>
      <c r="I34" s="70" t="s">
        <v>102</v>
      </c>
    </row>
    <row r="35" spans="1:19" ht="14.1" customHeight="1" thickBot="1">
      <c r="A35" s="153">
        <v>6</v>
      </c>
      <c r="B35" s="188" t="s">
        <v>67</v>
      </c>
      <c r="C35" s="154" t="s">
        <v>0</v>
      </c>
      <c r="D35" s="156" t="s">
        <v>1</v>
      </c>
      <c r="E35" s="158" t="s">
        <v>2</v>
      </c>
      <c r="F35" s="180" t="s">
        <v>4</v>
      </c>
      <c r="G35" s="165" t="s">
        <v>24</v>
      </c>
      <c r="H35" s="166" t="s">
        <v>8</v>
      </c>
      <c r="I35" s="77"/>
    </row>
    <row r="36" spans="1:19" ht="14.1" customHeight="1">
      <c r="A36" s="153"/>
      <c r="B36" s="189"/>
      <c r="C36" s="155"/>
      <c r="D36" s="157"/>
      <c r="E36" s="158"/>
      <c r="F36" s="181"/>
      <c r="G36" s="165"/>
      <c r="H36" s="167"/>
      <c r="I36" s="78" t="s">
        <v>9</v>
      </c>
    </row>
    <row r="37" spans="1:19" ht="24" customHeight="1">
      <c r="A37" s="153"/>
      <c r="B37" s="106" t="s">
        <v>35</v>
      </c>
      <c r="C37" s="1"/>
      <c r="D37" s="2"/>
      <c r="E37" s="23"/>
      <c r="F37" s="3"/>
      <c r="G37" s="4"/>
      <c r="H37" s="89">
        <f>SUM(C37:G37)</f>
        <v>0</v>
      </c>
      <c r="I37" s="107">
        <f>SUM(C37,D37,F37)</f>
        <v>0</v>
      </c>
    </row>
    <row r="38" spans="1:19" ht="24" customHeight="1" thickBot="1">
      <c r="A38" s="153"/>
      <c r="B38" s="106" t="s">
        <v>68</v>
      </c>
      <c r="C38" s="21"/>
      <c r="D38" s="22"/>
      <c r="E38" s="23"/>
      <c r="F38" s="24"/>
      <c r="G38" s="4"/>
      <c r="H38" s="89">
        <f>SUM(C38:G38)</f>
        <v>0</v>
      </c>
      <c r="I38" s="105">
        <f>SUM(C38,D38,F38)</f>
        <v>0</v>
      </c>
    </row>
    <row r="39" spans="1:19" ht="18.75" customHeight="1">
      <c r="A39" s="96" t="s">
        <v>69</v>
      </c>
      <c r="B39" s="97"/>
      <c r="C39" s="98"/>
      <c r="D39" s="98"/>
      <c r="E39" s="98"/>
      <c r="F39" s="98"/>
      <c r="G39" s="98"/>
      <c r="H39" s="87"/>
      <c r="I39" s="87"/>
      <c r="M39" s="75" t="s">
        <v>120</v>
      </c>
    </row>
    <row r="40" spans="1:19" ht="14.1" customHeight="1" thickBot="1">
      <c r="A40" s="87"/>
      <c r="B40" s="87"/>
      <c r="C40" s="87"/>
      <c r="D40" s="87"/>
      <c r="E40" s="87"/>
      <c r="F40" s="87"/>
      <c r="G40" s="87"/>
      <c r="H40" s="87"/>
      <c r="I40" s="87"/>
      <c r="M40" s="75" t="s">
        <v>104</v>
      </c>
      <c r="N40" s="75" t="s">
        <v>121</v>
      </c>
      <c r="Q40" s="75" t="s">
        <v>121</v>
      </c>
    </row>
    <row r="41" spans="1:19" ht="33" customHeight="1">
      <c r="A41" s="185">
        <v>7</v>
      </c>
      <c r="B41" s="145" t="s">
        <v>37</v>
      </c>
      <c r="C41" s="147" t="s">
        <v>0</v>
      </c>
      <c r="D41" s="147" t="s">
        <v>1</v>
      </c>
      <c r="E41" s="147" t="s">
        <v>4</v>
      </c>
      <c r="F41" s="147" t="s">
        <v>8</v>
      </c>
      <c r="G41" s="87"/>
      <c r="H41" s="87"/>
      <c r="I41" s="87"/>
      <c r="M41" s="127" t="s">
        <v>105</v>
      </c>
      <c r="N41" s="39" t="s">
        <v>106</v>
      </c>
      <c r="Q41" s="221" t="s">
        <v>77</v>
      </c>
      <c r="R41" s="222"/>
      <c r="S41" s="33" t="s">
        <v>78</v>
      </c>
    </row>
    <row r="42" spans="1:19" ht="23.25" customHeight="1">
      <c r="A42" s="186"/>
      <c r="B42" s="109" t="s">
        <v>70</v>
      </c>
      <c r="C42" s="32"/>
      <c r="D42" s="32"/>
      <c r="E42" s="32"/>
      <c r="F42" s="110">
        <f>SUM(C42:E42)</f>
        <v>0</v>
      </c>
      <c r="G42" s="87"/>
      <c r="H42" s="87"/>
      <c r="I42" s="87"/>
      <c r="M42" s="111">
        <f>IF(AND(I37&lt;&gt;I38,H53="Ｂ"),E53,E52)</f>
        <v>0</v>
      </c>
      <c r="N42" s="112">
        <f>IF(AND(I37&lt;&gt;I38,H53="Ｂ"),C53,C52)</f>
        <v>0</v>
      </c>
      <c r="Q42" s="34">
        <v>0</v>
      </c>
      <c r="R42" s="35" t="s">
        <v>79</v>
      </c>
      <c r="S42" s="28">
        <v>1140</v>
      </c>
    </row>
    <row r="43" spans="1:19" ht="23.25" customHeight="1">
      <c r="A43" s="187"/>
      <c r="B43" s="109" t="s">
        <v>71</v>
      </c>
      <c r="C43" s="32"/>
      <c r="D43" s="32"/>
      <c r="E43" s="32"/>
      <c r="F43" s="110">
        <f>SUM(C43:E43)</f>
        <v>0</v>
      </c>
      <c r="G43" s="87"/>
      <c r="H43" s="87"/>
      <c r="I43" s="87"/>
      <c r="Q43" s="34">
        <v>0.5</v>
      </c>
      <c r="R43" s="35" t="s">
        <v>80</v>
      </c>
      <c r="S43" s="28">
        <v>1368</v>
      </c>
    </row>
    <row r="44" spans="1:19" ht="23.25" customHeight="1">
      <c r="A44" s="183" t="s">
        <v>72</v>
      </c>
      <c r="B44" s="184"/>
      <c r="C44" s="184"/>
      <c r="D44" s="184"/>
      <c r="E44" s="184"/>
      <c r="F44" s="184"/>
      <c r="G44" s="184"/>
      <c r="H44" s="184"/>
      <c r="I44" s="184"/>
      <c r="Q44" s="34">
        <v>0.6</v>
      </c>
      <c r="R44" s="35" t="s">
        <v>81</v>
      </c>
      <c r="S44" s="28">
        <v>1596</v>
      </c>
    </row>
    <row r="45" spans="1:19" ht="23.25" customHeight="1">
      <c r="A45" s="184"/>
      <c r="B45" s="184"/>
      <c r="C45" s="184"/>
      <c r="D45" s="184"/>
      <c r="E45" s="184"/>
      <c r="F45" s="184"/>
      <c r="G45" s="184"/>
      <c r="H45" s="184"/>
      <c r="I45" s="184"/>
      <c r="Q45" s="34">
        <v>0.7</v>
      </c>
      <c r="R45" s="35" t="s">
        <v>82</v>
      </c>
      <c r="S45" s="28">
        <v>1824</v>
      </c>
    </row>
    <row r="46" spans="1:19" ht="23.25" customHeight="1">
      <c r="A46" s="184"/>
      <c r="B46" s="184"/>
      <c r="C46" s="184"/>
      <c r="D46" s="184"/>
      <c r="E46" s="184"/>
      <c r="F46" s="184"/>
      <c r="G46" s="184"/>
      <c r="H46" s="184"/>
      <c r="I46" s="184"/>
      <c r="Q46" s="34">
        <v>0.8</v>
      </c>
      <c r="R46" s="35" t="s">
        <v>83</v>
      </c>
      <c r="S46" s="28">
        <v>2052</v>
      </c>
    </row>
    <row r="47" spans="1:19" ht="23.25" customHeight="1" thickBot="1">
      <c r="A47" s="184"/>
      <c r="B47" s="184"/>
      <c r="C47" s="184"/>
      <c r="D47" s="184"/>
      <c r="E47" s="184"/>
      <c r="F47" s="184"/>
      <c r="G47" s="184"/>
      <c r="H47" s="184"/>
      <c r="I47" s="184"/>
      <c r="Q47" s="36">
        <v>0.9</v>
      </c>
      <c r="R47" s="37"/>
      <c r="S47" s="38">
        <v>2280</v>
      </c>
    </row>
    <row r="48" spans="1:19" ht="23.25" customHeight="1">
      <c r="A48" s="184"/>
      <c r="B48" s="184"/>
      <c r="C48" s="184"/>
      <c r="D48" s="184"/>
      <c r="E48" s="184"/>
      <c r="F48" s="184"/>
      <c r="G48" s="184"/>
      <c r="H48" s="184"/>
      <c r="I48" s="184"/>
      <c r="J48" s="87"/>
    </row>
    <row r="49" spans="1:19" s="20" customFormat="1">
      <c r="A49" s="200" t="s">
        <v>73</v>
      </c>
      <c r="B49" s="200"/>
      <c r="C49" s="200"/>
      <c r="D49" s="200"/>
      <c r="E49" s="200"/>
      <c r="F49" s="200"/>
      <c r="G49" s="200"/>
      <c r="H49" s="200"/>
      <c r="I49" s="200"/>
      <c r="J49" s="87"/>
      <c r="K49" s="75"/>
      <c r="L49" s="75"/>
      <c r="M49" s="75"/>
      <c r="N49" s="75"/>
      <c r="O49" s="75"/>
      <c r="P49" s="75"/>
      <c r="Q49" s="75"/>
      <c r="R49" s="75"/>
      <c r="S49" s="75"/>
    </row>
    <row r="50" spans="1:19" ht="14.1" customHeight="1">
      <c r="A50" s="87"/>
      <c r="B50" s="87"/>
      <c r="C50" s="87"/>
      <c r="D50" s="87"/>
      <c r="E50" s="87"/>
      <c r="F50" s="87"/>
      <c r="G50" s="87"/>
      <c r="H50" s="87"/>
      <c r="I50" s="87"/>
    </row>
    <row r="51" spans="1:19" s="87" customFormat="1" ht="24" customHeight="1">
      <c r="A51" s="185">
        <v>8</v>
      </c>
      <c r="B51" s="113" t="s">
        <v>38</v>
      </c>
      <c r="C51" s="190" t="s">
        <v>39</v>
      </c>
      <c r="D51" s="190"/>
      <c r="E51" s="190" t="s">
        <v>11</v>
      </c>
      <c r="F51" s="190"/>
      <c r="H51" s="203" t="s">
        <v>40</v>
      </c>
      <c r="K51" s="75"/>
      <c r="L51" s="75"/>
      <c r="M51" s="75"/>
      <c r="N51" s="75"/>
      <c r="O51" s="75"/>
      <c r="P51" s="75"/>
      <c r="Q51" s="75"/>
      <c r="R51" s="75"/>
      <c r="S51" s="75"/>
    </row>
    <row r="52" spans="1:19" s="87" customFormat="1" ht="24" customHeight="1">
      <c r="A52" s="186"/>
      <c r="B52" s="114" t="s">
        <v>41</v>
      </c>
      <c r="C52" s="213">
        <f>IFERROR(ROUNDDOWN(F42/I37*1/365,3),0)</f>
        <v>0</v>
      </c>
      <c r="D52" s="213"/>
      <c r="E52" s="214">
        <f>ROUNDDOWN(C52*I37,0)</f>
        <v>0</v>
      </c>
      <c r="F52" s="214"/>
      <c r="G52" s="87" t="s">
        <v>42</v>
      </c>
      <c r="H52" s="204"/>
      <c r="I52" s="91" t="s">
        <v>47</v>
      </c>
      <c r="K52" s="75"/>
      <c r="L52" s="75"/>
      <c r="M52" s="75"/>
      <c r="N52" s="75"/>
      <c r="O52" s="75"/>
      <c r="P52" s="75"/>
      <c r="Q52" s="75"/>
      <c r="R52" s="75"/>
      <c r="S52" s="75"/>
    </row>
    <row r="53" spans="1:19" s="87" customFormat="1" ht="24" customHeight="1">
      <c r="A53" s="187"/>
      <c r="B53" s="114" t="s">
        <v>43</v>
      </c>
      <c r="C53" s="213">
        <f>IFERROR(ROUNDDOWN(F43/I38*1/365,3),0)</f>
        <v>0</v>
      </c>
      <c r="D53" s="213"/>
      <c r="E53" s="214">
        <f>ROUNDDOWN(C53*I38,0)</f>
        <v>0</v>
      </c>
      <c r="F53" s="214"/>
      <c r="G53" s="87" t="s">
        <v>42</v>
      </c>
      <c r="H53" s="150" t="s">
        <v>44</v>
      </c>
      <c r="I53" s="91" t="s">
        <v>48</v>
      </c>
      <c r="K53" s="75"/>
      <c r="L53" s="75"/>
      <c r="M53" s="75"/>
      <c r="N53" s="75"/>
      <c r="O53" s="75"/>
      <c r="P53" s="75"/>
      <c r="Q53" s="75"/>
      <c r="R53" s="75"/>
      <c r="S53" s="75"/>
    </row>
    <row r="54" spans="1:19" ht="14.1" customHeight="1">
      <c r="A54" s="87"/>
      <c r="B54" s="87"/>
      <c r="C54" s="87"/>
      <c r="D54" s="87"/>
      <c r="E54" s="87"/>
      <c r="F54" s="87"/>
      <c r="G54" s="87"/>
      <c r="H54" s="87"/>
    </row>
    <row r="55" spans="1:19" ht="25.5" customHeight="1">
      <c r="A55" s="153">
        <v>9</v>
      </c>
      <c r="B55" s="182" t="s">
        <v>75</v>
      </c>
      <c r="C55" s="146" t="s">
        <v>12</v>
      </c>
      <c r="D55" s="148" t="s">
        <v>74</v>
      </c>
      <c r="E55" s="146" t="s">
        <v>13</v>
      </c>
      <c r="G55" s="87"/>
      <c r="H55" s="87"/>
    </row>
    <row r="56" spans="1:19" ht="25.5" customHeight="1">
      <c r="A56" s="153"/>
      <c r="B56" s="182"/>
      <c r="C56" s="117">
        <f>VLOOKUP(N42,Q42:S47,3)</f>
        <v>1140</v>
      </c>
      <c r="D56" s="111">
        <f>IF(I11&lt;M42,0,IF(I11-M42&gt;I33,I33,I11-M42))</f>
        <v>0</v>
      </c>
      <c r="E56" s="117">
        <f>IF(D56&gt;0,C56*D56,0)</f>
        <v>0</v>
      </c>
      <c r="G56" s="87"/>
      <c r="H56" s="87"/>
      <c r="I56" s="87"/>
    </row>
    <row r="57" spans="1:19" ht="14.1" customHeight="1">
      <c r="A57" s="87"/>
      <c r="B57" s="87"/>
      <c r="C57" s="87"/>
      <c r="D57" s="87"/>
      <c r="E57" s="87"/>
      <c r="F57" s="87"/>
      <c r="G57" s="87"/>
      <c r="H57" s="87"/>
      <c r="I57" s="87"/>
    </row>
    <row r="58" spans="1:19" ht="25.5" customHeight="1">
      <c r="A58" s="153">
        <v>10</v>
      </c>
      <c r="B58" s="182" t="s">
        <v>76</v>
      </c>
      <c r="C58" s="146" t="s">
        <v>12</v>
      </c>
      <c r="D58" s="148" t="s">
        <v>74</v>
      </c>
      <c r="E58" s="146" t="s">
        <v>13</v>
      </c>
      <c r="G58" s="87"/>
      <c r="H58" s="87"/>
      <c r="I58" s="87"/>
    </row>
    <row r="59" spans="1:19" ht="25.5" customHeight="1">
      <c r="A59" s="153"/>
      <c r="B59" s="182"/>
      <c r="C59" s="117">
        <f>S47</f>
        <v>2280</v>
      </c>
      <c r="D59" s="118">
        <f>I33-D56</f>
        <v>0</v>
      </c>
      <c r="E59" s="117">
        <f>C59*D59</f>
        <v>0</v>
      </c>
      <c r="G59" s="87"/>
      <c r="H59" s="87"/>
      <c r="I59" s="87"/>
    </row>
    <row r="60" spans="1:19" ht="14.1" customHeight="1">
      <c r="A60" s="87"/>
      <c r="B60" s="87"/>
      <c r="C60" s="87"/>
      <c r="D60" s="87"/>
      <c r="E60" s="87"/>
      <c r="F60" s="87"/>
      <c r="G60" s="87"/>
      <c r="H60" s="87"/>
      <c r="I60" s="87"/>
    </row>
    <row r="61" spans="1:19" ht="23.1" customHeight="1">
      <c r="A61" s="144">
        <v>11</v>
      </c>
      <c r="B61" s="119" t="s">
        <v>28</v>
      </c>
      <c r="C61" s="120" t="str">
        <f>第５号様式別紙１!A4</f>
        <v>非該当</v>
      </c>
      <c r="D61" s="121">
        <f>IF(C61="該当",1.5,1)</f>
        <v>1</v>
      </c>
      <c r="E61" s="87"/>
      <c r="F61" s="87"/>
      <c r="G61" s="87"/>
      <c r="H61" s="87"/>
      <c r="I61" s="87"/>
    </row>
    <row r="62" spans="1:19" ht="14.1" customHeight="1" thickBot="1">
      <c r="A62" s="87"/>
      <c r="B62" s="87"/>
      <c r="C62" s="87"/>
      <c r="D62" s="87"/>
      <c r="E62" s="87"/>
      <c r="F62" s="87"/>
      <c r="G62" s="87"/>
      <c r="H62" s="87"/>
      <c r="I62" s="87"/>
    </row>
    <row r="63" spans="1:19" ht="23.1" customHeight="1" thickBot="1">
      <c r="A63" s="122">
        <v>12</v>
      </c>
      <c r="B63" s="123" t="s">
        <v>170</v>
      </c>
      <c r="C63" s="201">
        <f>(E56+E59)*D61</f>
        <v>0</v>
      </c>
      <c r="D63" s="202"/>
      <c r="E63" s="87"/>
      <c r="F63" s="124"/>
      <c r="G63" s="98"/>
      <c r="H63" s="87"/>
      <c r="I63" s="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H35:H36"/>
    <mergeCell ref="A41:A43"/>
    <mergeCell ref="Q41:R41"/>
    <mergeCell ref="A44:I48"/>
    <mergeCell ref="A49:I49"/>
    <mergeCell ref="A51:A53"/>
    <mergeCell ref="C51:D51"/>
    <mergeCell ref="E51:F51"/>
    <mergeCell ref="H51:H52"/>
    <mergeCell ref="C52:D52"/>
    <mergeCell ref="F28:F29"/>
    <mergeCell ref="G28:G29"/>
    <mergeCell ref="H28:H29"/>
    <mergeCell ref="A35:A38"/>
    <mergeCell ref="B35:B36"/>
    <mergeCell ref="C35:C36"/>
    <mergeCell ref="D35:D36"/>
    <mergeCell ref="E35:E36"/>
    <mergeCell ref="F35:F36"/>
    <mergeCell ref="G35:G36"/>
    <mergeCell ref="K24:L27"/>
    <mergeCell ref="P24:Q26"/>
    <mergeCell ref="A25:A26"/>
    <mergeCell ref="B25:B26"/>
    <mergeCell ref="P27:Q27"/>
    <mergeCell ref="A28:A30"/>
    <mergeCell ref="B28:B30"/>
    <mergeCell ref="C28:C29"/>
    <mergeCell ref="D28:D29"/>
    <mergeCell ref="E28:E29"/>
    <mergeCell ref="K18:K19"/>
    <mergeCell ref="A20:A22"/>
    <mergeCell ref="B20:B22"/>
    <mergeCell ref="C20:C21"/>
    <mergeCell ref="D20:D21"/>
    <mergeCell ref="E20:E21"/>
    <mergeCell ref="F20:F21"/>
    <mergeCell ref="G20:G21"/>
    <mergeCell ref="Q15:Q16"/>
    <mergeCell ref="R15:R16"/>
    <mergeCell ref="A16:A18"/>
    <mergeCell ref="B16:B18"/>
    <mergeCell ref="C16:C17"/>
    <mergeCell ref="D16:D17"/>
    <mergeCell ref="E16:E17"/>
    <mergeCell ref="F16:F17"/>
    <mergeCell ref="G16:G17"/>
    <mergeCell ref="H16:H17"/>
    <mergeCell ref="A14:I14"/>
    <mergeCell ref="K15:L17"/>
    <mergeCell ref="M15:M16"/>
    <mergeCell ref="N15:N16"/>
    <mergeCell ref="O15:O16"/>
    <mergeCell ref="P15:P16"/>
    <mergeCell ref="G7:G8"/>
    <mergeCell ref="H7:H8"/>
    <mergeCell ref="K9:L10"/>
    <mergeCell ref="K11:L11"/>
    <mergeCell ref="A12:I12"/>
    <mergeCell ref="A13:I13"/>
    <mergeCell ref="A7:A11"/>
    <mergeCell ref="B7:B8"/>
    <mergeCell ref="C7:C8"/>
    <mergeCell ref="D7:D8"/>
    <mergeCell ref="E7:E8"/>
    <mergeCell ref="F7:F8"/>
    <mergeCell ref="C2:F2"/>
    <mergeCell ref="G2:I2"/>
    <mergeCell ref="A3:A5"/>
    <mergeCell ref="C3:F3"/>
    <mergeCell ref="G3:I3"/>
    <mergeCell ref="C4:D4"/>
    <mergeCell ref="C5:D5"/>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75" customWidth="1"/>
    <col min="2" max="2" width="27.375" style="75" customWidth="1"/>
    <col min="3" max="8" width="10.75" style="75" customWidth="1"/>
    <col min="9" max="9" width="16.5" style="75" customWidth="1"/>
    <col min="10" max="12" width="9" style="75" hidden="1" customWidth="1"/>
    <col min="13" max="20" width="11.625" style="75" hidden="1" customWidth="1"/>
    <col min="21" max="21" width="11.625" style="75" customWidth="1"/>
    <col min="22" max="16384" width="9" style="75"/>
  </cols>
  <sheetData>
    <row r="1" spans="1:23" ht="34.5" customHeight="1">
      <c r="A1" s="142" t="s">
        <v>171</v>
      </c>
    </row>
    <row r="2" spans="1:23" ht="15" customHeight="1">
      <c r="A2" s="144" t="s">
        <v>5</v>
      </c>
      <c r="B2" s="144" t="s">
        <v>56</v>
      </c>
      <c r="C2" s="194" t="s">
        <v>6</v>
      </c>
      <c r="D2" s="195"/>
      <c r="E2" s="195"/>
      <c r="F2" s="196"/>
      <c r="G2" s="153" t="s">
        <v>49</v>
      </c>
      <c r="H2" s="153"/>
      <c r="I2" s="153"/>
      <c r="K2" s="63"/>
      <c r="L2" s="63"/>
      <c r="M2" s="64"/>
      <c r="N2" s="64"/>
      <c r="O2" s="64"/>
      <c r="P2" s="64"/>
      <c r="Q2" s="63"/>
      <c r="R2" s="63"/>
      <c r="S2" s="64"/>
      <c r="T2" s="64"/>
      <c r="U2" s="64"/>
      <c r="V2" s="64"/>
      <c r="W2" s="63"/>
    </row>
    <row r="3" spans="1:23" ht="26.25" customHeight="1">
      <c r="A3" s="191" t="s">
        <v>90</v>
      </c>
      <c r="B3" s="149"/>
      <c r="C3" s="197"/>
      <c r="D3" s="198"/>
      <c r="E3" s="198"/>
      <c r="F3" s="199"/>
      <c r="G3" s="193"/>
      <c r="H3" s="193"/>
      <c r="I3" s="193"/>
    </row>
    <row r="4" spans="1:23" ht="15" customHeight="1">
      <c r="A4" s="191"/>
      <c r="B4" s="144" t="s">
        <v>7</v>
      </c>
      <c r="C4" s="192" t="s">
        <v>19</v>
      </c>
      <c r="D4" s="192"/>
      <c r="K4" s="63"/>
      <c r="L4" s="63"/>
      <c r="M4" s="64"/>
      <c r="N4" s="64"/>
      <c r="O4" s="64"/>
      <c r="P4" s="64"/>
      <c r="Q4" s="63"/>
      <c r="R4" s="63"/>
      <c r="S4" s="64"/>
      <c r="T4" s="64"/>
      <c r="U4" s="64"/>
      <c r="V4" s="64"/>
      <c r="W4" s="63"/>
    </row>
    <row r="5" spans="1:23" ht="26.25" customHeight="1">
      <c r="A5" s="191"/>
      <c r="B5" s="149"/>
      <c r="C5" s="193"/>
      <c r="D5" s="193"/>
      <c r="K5" s="63"/>
      <c r="L5" s="63"/>
      <c r="M5" s="64"/>
      <c r="N5" s="64"/>
      <c r="O5" s="64"/>
      <c r="P5" s="64"/>
    </row>
    <row r="6" spans="1:23" ht="19.5" thickBot="1"/>
    <row r="7" spans="1:23" ht="14.1" customHeight="1" thickBot="1">
      <c r="A7" s="153">
        <v>1</v>
      </c>
      <c r="B7" s="160" t="s">
        <v>57</v>
      </c>
      <c r="C7" s="154" t="s">
        <v>0</v>
      </c>
      <c r="D7" s="156" t="s">
        <v>1</v>
      </c>
      <c r="E7" s="158" t="s">
        <v>2</v>
      </c>
      <c r="F7" s="180" t="s">
        <v>4</v>
      </c>
      <c r="G7" s="164" t="s">
        <v>3</v>
      </c>
      <c r="H7" s="166" t="s">
        <v>8</v>
      </c>
      <c r="I7" s="77"/>
    </row>
    <row r="8" spans="1:23" ht="14.1" customHeight="1" thickBot="1">
      <c r="A8" s="153"/>
      <c r="B8" s="161"/>
      <c r="C8" s="155"/>
      <c r="D8" s="157"/>
      <c r="E8" s="158"/>
      <c r="F8" s="181"/>
      <c r="G8" s="165"/>
      <c r="H8" s="167"/>
      <c r="I8" s="78" t="s">
        <v>59</v>
      </c>
      <c r="K8" s="75" t="s">
        <v>122</v>
      </c>
    </row>
    <row r="9" spans="1:23" ht="24" customHeight="1">
      <c r="A9" s="153"/>
      <c r="B9" s="79" t="s">
        <v>35</v>
      </c>
      <c r="C9" s="10"/>
      <c r="D9" s="11"/>
      <c r="E9" s="12"/>
      <c r="F9" s="13"/>
      <c r="G9" s="14"/>
      <c r="H9" s="80">
        <f>SUM(C9:G9)</f>
        <v>0</v>
      </c>
      <c r="I9" s="81">
        <f>SUM(C9,D9,F9)</f>
        <v>0</v>
      </c>
      <c r="K9" s="168" t="s">
        <v>63</v>
      </c>
      <c r="L9" s="169"/>
    </row>
    <row r="10" spans="1:23" ht="24" customHeight="1" thickBot="1">
      <c r="A10" s="153"/>
      <c r="B10" s="82" t="s">
        <v>58</v>
      </c>
      <c r="C10" s="15"/>
      <c r="D10" s="16"/>
      <c r="E10" s="17"/>
      <c r="F10" s="18"/>
      <c r="G10" s="19"/>
      <c r="H10" s="83">
        <f>SUM(C10:G10)</f>
        <v>0</v>
      </c>
      <c r="I10" s="84">
        <f>SUM(C10,D10,F10)</f>
        <v>0</v>
      </c>
      <c r="K10" s="170"/>
      <c r="L10" s="171"/>
    </row>
    <row r="11" spans="1:23" ht="24" customHeight="1" thickTop="1" thickBot="1">
      <c r="A11" s="153"/>
      <c r="B11" s="85" t="str">
        <f>"③　統合前病床数＝"&amp; $K11&amp;" （※２）"</f>
        <v>③　統合前病床数＝② （※２）</v>
      </c>
      <c r="C11" s="5">
        <f>IF($K11="①",C9,C10)</f>
        <v>0</v>
      </c>
      <c r="D11" s="6">
        <f>IF($K11="①",D9,D10)</f>
        <v>0</v>
      </c>
      <c r="E11" s="7">
        <f>IF($K11="①",E9,E10)</f>
        <v>0</v>
      </c>
      <c r="F11" s="8">
        <f>IF($K11="①",F9,F10)</f>
        <v>0</v>
      </c>
      <c r="G11" s="9">
        <f>IF($K11="①",G9,G10)</f>
        <v>0</v>
      </c>
      <c r="H11" s="86">
        <f>SUM(C11:G11)</f>
        <v>0</v>
      </c>
      <c r="I11" s="8">
        <f>SUM(C11,D11,F11)</f>
        <v>0</v>
      </c>
      <c r="K11" s="172" t="str">
        <f>IF(I9&lt;I10,"①","②")</f>
        <v>②</v>
      </c>
      <c r="L11" s="173"/>
    </row>
    <row r="12" spans="1:23" s="87" customFormat="1" ht="54" customHeight="1">
      <c r="A12" s="162" t="s">
        <v>60</v>
      </c>
      <c r="B12" s="163"/>
      <c r="C12" s="163"/>
      <c r="D12" s="163"/>
      <c r="E12" s="163"/>
      <c r="F12" s="163"/>
      <c r="G12" s="163"/>
      <c r="H12" s="163"/>
      <c r="I12" s="163"/>
      <c r="N12" s="75"/>
      <c r="O12" s="75"/>
      <c r="P12" s="75"/>
      <c r="Q12" s="75"/>
      <c r="R12" s="75"/>
    </row>
    <row r="13" spans="1:23" s="87" customFormat="1">
      <c r="A13" s="163" t="s">
        <v>61</v>
      </c>
      <c r="B13" s="163"/>
      <c r="C13" s="163"/>
      <c r="D13" s="163"/>
      <c r="E13" s="163"/>
      <c r="F13" s="163"/>
      <c r="G13" s="163"/>
      <c r="H13" s="163"/>
      <c r="I13" s="163"/>
      <c r="K13" s="75"/>
      <c r="L13" s="75"/>
      <c r="M13" s="75"/>
      <c r="N13" s="75"/>
      <c r="O13" s="75"/>
      <c r="P13" s="75"/>
      <c r="Q13" s="75"/>
      <c r="R13" s="75"/>
      <c r="S13" s="126"/>
    </row>
    <row r="14" spans="1:23" s="87" customFormat="1" ht="19.5" thickBot="1">
      <c r="A14" s="163" t="s">
        <v>62</v>
      </c>
      <c r="B14" s="163"/>
      <c r="C14" s="163"/>
      <c r="D14" s="163"/>
      <c r="E14" s="163"/>
      <c r="F14" s="163"/>
      <c r="G14" s="163"/>
      <c r="H14" s="163"/>
      <c r="I14" s="163"/>
      <c r="K14" s="75" t="s">
        <v>103</v>
      </c>
      <c r="L14" s="75"/>
      <c r="N14" s="75"/>
      <c r="O14" s="75"/>
      <c r="P14" s="75"/>
      <c r="Q14" s="75"/>
      <c r="R14" s="75"/>
      <c r="S14" s="125"/>
    </row>
    <row r="15" spans="1:23" ht="14.1" customHeight="1" thickBot="1">
      <c r="A15" s="87"/>
      <c r="B15" s="87"/>
      <c r="C15" s="87"/>
      <c r="D15" s="87"/>
      <c r="E15" s="87"/>
      <c r="F15" s="87"/>
      <c r="G15" s="87"/>
      <c r="H15" s="87"/>
      <c r="I15" s="87"/>
      <c r="K15" s="174" t="s">
        <v>98</v>
      </c>
      <c r="L15" s="175"/>
      <c r="M15" s="224" t="s">
        <v>0</v>
      </c>
      <c r="N15" s="224" t="s">
        <v>1</v>
      </c>
      <c r="O15" s="224" t="s">
        <v>2</v>
      </c>
      <c r="P15" s="205" t="s">
        <v>4</v>
      </c>
      <c r="Q15" s="228" t="s">
        <v>24</v>
      </c>
      <c r="R15" s="223" t="s">
        <v>8</v>
      </c>
      <c r="S15" s="25"/>
    </row>
    <row r="16" spans="1:23" ht="14.1" customHeight="1" thickBot="1">
      <c r="A16" s="153">
        <v>2</v>
      </c>
      <c r="B16" s="159" t="s">
        <v>25</v>
      </c>
      <c r="C16" s="154" t="s">
        <v>0</v>
      </c>
      <c r="D16" s="156" t="s">
        <v>1</v>
      </c>
      <c r="E16" s="158" t="s">
        <v>2</v>
      </c>
      <c r="F16" s="180" t="s">
        <v>4</v>
      </c>
      <c r="G16" s="165" t="s">
        <v>24</v>
      </c>
      <c r="H16" s="166" t="s">
        <v>8</v>
      </c>
      <c r="I16" s="77"/>
      <c r="K16" s="176"/>
      <c r="L16" s="177"/>
      <c r="M16" s="225"/>
      <c r="N16" s="225"/>
      <c r="O16" s="225"/>
      <c r="P16" s="206"/>
      <c r="Q16" s="179"/>
      <c r="R16" s="223"/>
      <c r="S16" s="26" t="s">
        <v>64</v>
      </c>
    </row>
    <row r="17" spans="1:19" ht="14.1" customHeight="1">
      <c r="A17" s="153"/>
      <c r="B17" s="159"/>
      <c r="C17" s="155"/>
      <c r="D17" s="157"/>
      <c r="E17" s="158"/>
      <c r="F17" s="181"/>
      <c r="G17" s="165"/>
      <c r="H17" s="167"/>
      <c r="I17" s="78" t="s">
        <v>9</v>
      </c>
      <c r="K17" s="178"/>
      <c r="L17" s="179"/>
      <c r="M17" s="27">
        <f>C18-C11</f>
        <v>0</v>
      </c>
      <c r="N17" s="27">
        <f>D18-D11</f>
        <v>0</v>
      </c>
      <c r="O17" s="27">
        <f>E18-E11</f>
        <v>0</v>
      </c>
      <c r="P17" s="28">
        <f>F18-F11</f>
        <v>0</v>
      </c>
      <c r="Q17" s="29">
        <f t="shared" ref="Q17" si="0">G18-G11</f>
        <v>0</v>
      </c>
      <c r="R17" s="30">
        <f>H18-H11</f>
        <v>0</v>
      </c>
      <c r="S17" s="27">
        <f>I18-I11</f>
        <v>0</v>
      </c>
    </row>
    <row r="18" spans="1:19" ht="24" customHeight="1" thickBot="1">
      <c r="A18" s="153"/>
      <c r="B18" s="159"/>
      <c r="C18" s="21"/>
      <c r="D18" s="22"/>
      <c r="E18" s="23"/>
      <c r="F18" s="24"/>
      <c r="G18" s="88">
        <v>0</v>
      </c>
      <c r="H18" s="89">
        <f>SUM(C18:G18)</f>
        <v>0</v>
      </c>
      <c r="I18" s="90">
        <f>SUM(C18,D18,F18)</f>
        <v>0</v>
      </c>
      <c r="K18" s="226" t="s">
        <v>99</v>
      </c>
      <c r="L18" s="65" t="s">
        <v>100</v>
      </c>
      <c r="M18" s="136">
        <f>IF(M17&gt;0,M17*-1,0)</f>
        <v>0</v>
      </c>
      <c r="N18" s="136">
        <f>IF(N17&gt;0,N17*-1,0)</f>
        <v>0</v>
      </c>
      <c r="O18" s="136">
        <f>IF(O17&gt;0,O17*-1,0)</f>
        <v>0</v>
      </c>
      <c r="P18" s="137">
        <f>IF(P17&gt;0,P17*-1,0)</f>
        <v>0</v>
      </c>
      <c r="Q18" s="68"/>
      <c r="R18" s="66"/>
      <c r="S18" s="72">
        <f>IF(S17&gt;0,S17*-1,0)</f>
        <v>0</v>
      </c>
    </row>
    <row r="19" spans="1:19" s="93" customFormat="1" ht="14.1" customHeight="1" thickBot="1">
      <c r="A19" s="91"/>
      <c r="B19" s="91"/>
      <c r="C19" s="20"/>
      <c r="D19" s="20"/>
      <c r="E19" s="20"/>
      <c r="F19" s="20"/>
      <c r="G19" s="20"/>
      <c r="H19" s="20"/>
      <c r="I19" s="92"/>
      <c r="K19" s="227"/>
      <c r="L19" s="135" t="s">
        <v>101</v>
      </c>
      <c r="M19" s="138">
        <f>IF(M17&lt;0,M17*-1,0)</f>
        <v>0</v>
      </c>
      <c r="N19" s="138">
        <f t="shared" ref="N19:P19" si="1">IF(N17&lt;0,N17*-1,0)</f>
        <v>0</v>
      </c>
      <c r="O19" s="138">
        <f t="shared" si="1"/>
        <v>0</v>
      </c>
      <c r="P19" s="139">
        <f t="shared" si="1"/>
        <v>0</v>
      </c>
      <c r="Q19" s="69"/>
      <c r="R19" s="67"/>
      <c r="S19" s="73">
        <f>IF(S17&lt;0,S17*-1,0)</f>
        <v>0</v>
      </c>
    </row>
    <row r="20" spans="1:19" ht="14.1" customHeight="1">
      <c r="A20" s="153">
        <v>3</v>
      </c>
      <c r="B20" s="159" t="s">
        <v>111</v>
      </c>
      <c r="C20" s="154" t="s">
        <v>0</v>
      </c>
      <c r="D20" s="156" t="s">
        <v>1</v>
      </c>
      <c r="E20" s="158" t="s">
        <v>2</v>
      </c>
      <c r="F20" s="180" t="s">
        <v>4</v>
      </c>
      <c r="G20" s="196" t="s">
        <v>18</v>
      </c>
      <c r="H20" s="87"/>
      <c r="I20" s="87"/>
      <c r="Q20" s="94"/>
    </row>
    <row r="21" spans="1:19" ht="14.1" customHeight="1">
      <c r="A21" s="153"/>
      <c r="B21" s="159"/>
      <c r="C21" s="155"/>
      <c r="D21" s="157"/>
      <c r="E21" s="158"/>
      <c r="F21" s="181"/>
      <c r="G21" s="196"/>
      <c r="H21" s="87"/>
      <c r="I21" s="87"/>
      <c r="K21" s="71"/>
      <c r="L21" s="71"/>
      <c r="M21" s="71"/>
      <c r="N21" s="71"/>
      <c r="O21" s="71"/>
      <c r="P21" s="71"/>
      <c r="Q21" s="95"/>
      <c r="R21" s="71"/>
      <c r="S21" s="71"/>
    </row>
    <row r="22" spans="1:19" ht="24" customHeight="1" thickBot="1">
      <c r="A22" s="153"/>
      <c r="B22" s="159"/>
      <c r="C22" s="21"/>
      <c r="D22" s="22"/>
      <c r="E22" s="23"/>
      <c r="F22" s="24"/>
      <c r="G22" s="88">
        <f>SUM(C22,D22,F22)</f>
        <v>0</v>
      </c>
      <c r="H22" s="87"/>
      <c r="I22" s="87"/>
    </row>
    <row r="23" spans="1:19" ht="18.75" customHeight="1" thickBot="1">
      <c r="A23" s="96" t="s">
        <v>65</v>
      </c>
      <c r="B23" s="97"/>
      <c r="C23" s="98"/>
      <c r="D23" s="98"/>
      <c r="E23" s="98"/>
      <c r="F23" s="98"/>
      <c r="G23" s="98"/>
      <c r="H23" s="87"/>
      <c r="I23" s="87"/>
      <c r="K23" s="75" t="s">
        <v>118</v>
      </c>
      <c r="P23" s="75" t="s">
        <v>119</v>
      </c>
    </row>
    <row r="24" spans="1:19" ht="14.1" customHeight="1">
      <c r="A24" s="87"/>
      <c r="B24" s="87"/>
      <c r="C24" s="87"/>
      <c r="D24" s="87"/>
      <c r="E24" s="87"/>
      <c r="F24" s="87"/>
      <c r="G24" s="87"/>
      <c r="H24" s="87"/>
      <c r="I24" s="87"/>
      <c r="K24" s="215" t="s">
        <v>84</v>
      </c>
      <c r="L24" s="216"/>
      <c r="M24" s="40" t="s">
        <v>115</v>
      </c>
      <c r="N24" s="41" t="s">
        <v>116</v>
      </c>
      <c r="O24" s="59" t="s">
        <v>112</v>
      </c>
      <c r="P24" s="207" t="s">
        <v>85</v>
      </c>
      <c r="Q24" s="208"/>
      <c r="R24" s="42"/>
      <c r="S24" s="43"/>
    </row>
    <row r="25" spans="1:19" ht="21.75" customHeight="1">
      <c r="A25" s="153">
        <v>4</v>
      </c>
      <c r="B25" s="203" t="s">
        <v>36</v>
      </c>
      <c r="C25" s="147" t="s">
        <v>2</v>
      </c>
      <c r="D25" s="147" t="s">
        <v>10</v>
      </c>
      <c r="E25" s="147" t="s">
        <v>8</v>
      </c>
      <c r="F25" s="87"/>
      <c r="G25" s="87"/>
      <c r="H25" s="87"/>
      <c r="I25" s="87"/>
      <c r="K25" s="217"/>
      <c r="L25" s="218"/>
      <c r="M25" s="44" t="s">
        <v>86</v>
      </c>
      <c r="N25" s="45" t="s">
        <v>87</v>
      </c>
      <c r="O25" s="46" t="s">
        <v>88</v>
      </c>
      <c r="P25" s="209"/>
      <c r="Q25" s="210"/>
      <c r="R25" s="47" t="s">
        <v>89</v>
      </c>
      <c r="S25" s="48" t="s">
        <v>90</v>
      </c>
    </row>
    <row r="26" spans="1:19" ht="25.5" customHeight="1" thickBot="1">
      <c r="A26" s="153"/>
      <c r="B26" s="203"/>
      <c r="C26" s="100">
        <f>IF(E11&lt;E18,P27,0)</f>
        <v>0</v>
      </c>
      <c r="D26" s="31"/>
      <c r="E26" s="100">
        <f>SUM(C26:D26)</f>
        <v>0</v>
      </c>
      <c r="F26" s="101"/>
      <c r="G26" s="87"/>
      <c r="H26" s="87"/>
      <c r="I26" s="87"/>
      <c r="K26" s="217"/>
      <c r="L26" s="218"/>
      <c r="M26" s="49" t="s">
        <v>113</v>
      </c>
      <c r="N26" s="50" t="s">
        <v>114</v>
      </c>
      <c r="O26" s="51" t="s">
        <v>93</v>
      </c>
      <c r="P26" s="209"/>
      <c r="Q26" s="210"/>
      <c r="R26" s="52" t="s">
        <v>91</v>
      </c>
      <c r="S26" s="53" t="s">
        <v>92</v>
      </c>
    </row>
    <row r="27" spans="1:19" ht="14.1" customHeight="1" thickBot="1">
      <c r="A27" s="87"/>
      <c r="B27" s="87"/>
      <c r="C27" s="87"/>
      <c r="D27" s="87"/>
      <c r="E27" s="87"/>
      <c r="F27" s="87"/>
      <c r="G27" s="87"/>
      <c r="H27" s="87"/>
      <c r="I27" s="87"/>
      <c r="K27" s="219"/>
      <c r="L27" s="220"/>
      <c r="M27" s="54">
        <f>I11-I18</f>
        <v>0</v>
      </c>
      <c r="N27" s="55">
        <f>G22</f>
        <v>0</v>
      </c>
      <c r="O27" s="56">
        <f>IF(M27&gt;N27,M27-N27,0)</f>
        <v>0</v>
      </c>
      <c r="P27" s="211">
        <f>MIN(R27:S27)</f>
        <v>0</v>
      </c>
      <c r="Q27" s="212"/>
      <c r="R27" s="57">
        <f>O27-D26</f>
        <v>0</v>
      </c>
      <c r="S27" s="58">
        <f>E18+E22-E11</f>
        <v>0</v>
      </c>
    </row>
    <row r="28" spans="1:19" ht="14.1" customHeight="1" thickBot="1">
      <c r="A28" s="153">
        <v>5</v>
      </c>
      <c r="B28" s="159" t="s">
        <v>66</v>
      </c>
      <c r="C28" s="154" t="s">
        <v>0</v>
      </c>
      <c r="D28" s="156" t="s">
        <v>1</v>
      </c>
      <c r="E28" s="158" t="s">
        <v>2</v>
      </c>
      <c r="F28" s="180" t="s">
        <v>4</v>
      </c>
      <c r="G28" s="165" t="s">
        <v>3</v>
      </c>
      <c r="H28" s="166" t="s">
        <v>8</v>
      </c>
      <c r="I28" s="77"/>
    </row>
    <row r="29" spans="1:19" ht="14.1" customHeight="1">
      <c r="A29" s="153"/>
      <c r="B29" s="159"/>
      <c r="C29" s="155"/>
      <c r="D29" s="157"/>
      <c r="E29" s="158"/>
      <c r="F29" s="181"/>
      <c r="G29" s="165"/>
      <c r="H29" s="167"/>
      <c r="I29" s="78" t="s">
        <v>9</v>
      </c>
    </row>
    <row r="30" spans="1:19" ht="24" customHeight="1" thickBot="1">
      <c r="A30" s="153"/>
      <c r="B30" s="159"/>
      <c r="C30" s="102">
        <f>C11-C18</f>
        <v>0</v>
      </c>
      <c r="D30" s="103">
        <f>D11-D18</f>
        <v>0</v>
      </c>
      <c r="E30" s="104">
        <f>E11-E18</f>
        <v>0</v>
      </c>
      <c r="F30" s="105">
        <f>F11-F18</f>
        <v>0</v>
      </c>
      <c r="G30" s="88">
        <f>G11-G18</f>
        <v>0</v>
      </c>
      <c r="H30" s="89">
        <f>SUM(C30:G30)</f>
        <v>0</v>
      </c>
      <c r="I30" s="62">
        <f>C30+D30+F30</f>
        <v>0</v>
      </c>
    </row>
    <row r="31" spans="1:19" ht="14.1" customHeight="1" thickBot="1">
      <c r="A31" s="87"/>
      <c r="B31" s="87"/>
      <c r="C31" s="87"/>
      <c r="D31" s="87"/>
      <c r="E31" s="87"/>
      <c r="F31" s="87"/>
      <c r="G31" s="87"/>
      <c r="H31" s="87"/>
    </row>
    <row r="32" spans="1:19" ht="24.95" customHeight="1">
      <c r="A32" s="87"/>
      <c r="B32" s="87"/>
      <c r="C32" s="87"/>
      <c r="D32" s="87"/>
      <c r="F32" s="60" t="s">
        <v>96</v>
      </c>
      <c r="G32" s="128" t="s">
        <v>107</v>
      </c>
      <c r="H32" s="140" t="s">
        <v>117</v>
      </c>
      <c r="I32" s="61" t="s">
        <v>97</v>
      </c>
    </row>
    <row r="33" spans="1:19" ht="24.95" customHeight="1" thickBot="1">
      <c r="A33" s="87"/>
      <c r="B33" s="87"/>
      <c r="C33" s="87"/>
      <c r="D33" s="87"/>
      <c r="F33" s="27">
        <f>I30</f>
        <v>0</v>
      </c>
      <c r="G33" s="27">
        <f>E26</f>
        <v>0</v>
      </c>
      <c r="H33" s="28">
        <f>G22</f>
        <v>0</v>
      </c>
      <c r="I33" s="90">
        <f>IF(F33-G33-H33&lt;0,0,F33-G33-H33)</f>
        <v>0</v>
      </c>
    </row>
    <row r="34" spans="1:19" ht="14.1" customHeight="1" thickBot="1">
      <c r="A34" s="87"/>
      <c r="B34" s="87"/>
      <c r="C34" s="87"/>
      <c r="D34" s="87"/>
      <c r="E34" s="87"/>
      <c r="F34" s="87"/>
      <c r="G34" s="87"/>
      <c r="H34" s="87"/>
      <c r="I34" s="70" t="s">
        <v>102</v>
      </c>
    </row>
    <row r="35" spans="1:19" ht="14.1" customHeight="1" thickBot="1">
      <c r="A35" s="153">
        <v>6</v>
      </c>
      <c r="B35" s="188" t="s">
        <v>67</v>
      </c>
      <c r="C35" s="154" t="s">
        <v>0</v>
      </c>
      <c r="D35" s="156" t="s">
        <v>1</v>
      </c>
      <c r="E35" s="158" t="s">
        <v>2</v>
      </c>
      <c r="F35" s="180" t="s">
        <v>4</v>
      </c>
      <c r="G35" s="165" t="s">
        <v>24</v>
      </c>
      <c r="H35" s="166" t="s">
        <v>8</v>
      </c>
      <c r="I35" s="77"/>
    </row>
    <row r="36" spans="1:19" ht="14.1" customHeight="1">
      <c r="A36" s="153"/>
      <c r="B36" s="189"/>
      <c r="C36" s="155"/>
      <c r="D36" s="157"/>
      <c r="E36" s="158"/>
      <c r="F36" s="181"/>
      <c r="G36" s="165"/>
      <c r="H36" s="167"/>
      <c r="I36" s="78" t="s">
        <v>9</v>
      </c>
    </row>
    <row r="37" spans="1:19" ht="24" customHeight="1">
      <c r="A37" s="153"/>
      <c r="B37" s="106" t="s">
        <v>35</v>
      </c>
      <c r="C37" s="1"/>
      <c r="D37" s="2"/>
      <c r="E37" s="23"/>
      <c r="F37" s="3"/>
      <c r="G37" s="4"/>
      <c r="H37" s="89">
        <f>SUM(C37:G37)</f>
        <v>0</v>
      </c>
      <c r="I37" s="107">
        <f>SUM(C37,D37,F37)</f>
        <v>0</v>
      </c>
    </row>
    <row r="38" spans="1:19" ht="24" customHeight="1" thickBot="1">
      <c r="A38" s="153"/>
      <c r="B38" s="106" t="s">
        <v>68</v>
      </c>
      <c r="C38" s="21"/>
      <c r="D38" s="22"/>
      <c r="E38" s="23"/>
      <c r="F38" s="24"/>
      <c r="G38" s="4"/>
      <c r="H38" s="89">
        <f>SUM(C38:G38)</f>
        <v>0</v>
      </c>
      <c r="I38" s="105">
        <f>SUM(C38,D38,F38)</f>
        <v>0</v>
      </c>
    </row>
    <row r="39" spans="1:19" ht="18.75" customHeight="1">
      <c r="A39" s="96" t="s">
        <v>69</v>
      </c>
      <c r="B39" s="97"/>
      <c r="C39" s="98"/>
      <c r="D39" s="98"/>
      <c r="E39" s="98"/>
      <c r="F39" s="98"/>
      <c r="G39" s="98"/>
      <c r="H39" s="87"/>
      <c r="I39" s="87"/>
      <c r="M39" s="75" t="s">
        <v>120</v>
      </c>
    </row>
    <row r="40" spans="1:19" ht="14.1" customHeight="1" thickBot="1">
      <c r="A40" s="87"/>
      <c r="B40" s="87"/>
      <c r="C40" s="87"/>
      <c r="D40" s="87"/>
      <c r="E40" s="87"/>
      <c r="F40" s="87"/>
      <c r="G40" s="87"/>
      <c r="H40" s="87"/>
      <c r="I40" s="87"/>
      <c r="M40" s="75" t="s">
        <v>104</v>
      </c>
      <c r="N40" s="75" t="s">
        <v>121</v>
      </c>
      <c r="Q40" s="75" t="s">
        <v>121</v>
      </c>
    </row>
    <row r="41" spans="1:19" ht="33" customHeight="1">
      <c r="A41" s="185">
        <v>7</v>
      </c>
      <c r="B41" s="145" t="s">
        <v>37</v>
      </c>
      <c r="C41" s="147" t="s">
        <v>0</v>
      </c>
      <c r="D41" s="147" t="s">
        <v>1</v>
      </c>
      <c r="E41" s="147" t="s">
        <v>4</v>
      </c>
      <c r="F41" s="147" t="s">
        <v>8</v>
      </c>
      <c r="G41" s="87"/>
      <c r="H41" s="87"/>
      <c r="I41" s="87"/>
      <c r="M41" s="127" t="s">
        <v>105</v>
      </c>
      <c r="N41" s="39" t="s">
        <v>106</v>
      </c>
      <c r="Q41" s="221" t="s">
        <v>77</v>
      </c>
      <c r="R41" s="222"/>
      <c r="S41" s="33" t="s">
        <v>78</v>
      </c>
    </row>
    <row r="42" spans="1:19" ht="23.25" customHeight="1">
      <c r="A42" s="186"/>
      <c r="B42" s="109" t="s">
        <v>70</v>
      </c>
      <c r="C42" s="32"/>
      <c r="D42" s="32"/>
      <c r="E42" s="32"/>
      <c r="F42" s="110">
        <f>SUM(C42:E42)</f>
        <v>0</v>
      </c>
      <c r="G42" s="87"/>
      <c r="H42" s="87"/>
      <c r="I42" s="87"/>
      <c r="M42" s="111">
        <f>IF(AND(I37&lt;&gt;I38,H53="Ｂ"),E53,E52)</f>
        <v>0</v>
      </c>
      <c r="N42" s="112">
        <f>IF(AND(I37&lt;&gt;I38,H53="Ｂ"),C53,C52)</f>
        <v>0</v>
      </c>
      <c r="Q42" s="34">
        <v>0</v>
      </c>
      <c r="R42" s="35" t="s">
        <v>79</v>
      </c>
      <c r="S42" s="28">
        <v>1140</v>
      </c>
    </row>
    <row r="43" spans="1:19" ht="23.25" customHeight="1">
      <c r="A43" s="187"/>
      <c r="B43" s="109" t="s">
        <v>71</v>
      </c>
      <c r="C43" s="32"/>
      <c r="D43" s="32"/>
      <c r="E43" s="32"/>
      <c r="F43" s="110">
        <f>SUM(C43:E43)</f>
        <v>0</v>
      </c>
      <c r="G43" s="87"/>
      <c r="H43" s="87"/>
      <c r="I43" s="87"/>
      <c r="Q43" s="34">
        <v>0.5</v>
      </c>
      <c r="R43" s="35" t="s">
        <v>80</v>
      </c>
      <c r="S43" s="28">
        <v>1368</v>
      </c>
    </row>
    <row r="44" spans="1:19" ht="23.25" customHeight="1">
      <c r="A44" s="183" t="s">
        <v>72</v>
      </c>
      <c r="B44" s="184"/>
      <c r="C44" s="184"/>
      <c r="D44" s="184"/>
      <c r="E44" s="184"/>
      <c r="F44" s="184"/>
      <c r="G44" s="184"/>
      <c r="H44" s="184"/>
      <c r="I44" s="184"/>
      <c r="Q44" s="34">
        <v>0.6</v>
      </c>
      <c r="R44" s="35" t="s">
        <v>81</v>
      </c>
      <c r="S44" s="28">
        <v>1596</v>
      </c>
    </row>
    <row r="45" spans="1:19" ht="23.25" customHeight="1">
      <c r="A45" s="184"/>
      <c r="B45" s="184"/>
      <c r="C45" s="184"/>
      <c r="D45" s="184"/>
      <c r="E45" s="184"/>
      <c r="F45" s="184"/>
      <c r="G45" s="184"/>
      <c r="H45" s="184"/>
      <c r="I45" s="184"/>
      <c r="Q45" s="34">
        <v>0.7</v>
      </c>
      <c r="R45" s="35" t="s">
        <v>82</v>
      </c>
      <c r="S45" s="28">
        <v>1824</v>
      </c>
    </row>
    <row r="46" spans="1:19" ht="23.25" customHeight="1">
      <c r="A46" s="184"/>
      <c r="B46" s="184"/>
      <c r="C46" s="184"/>
      <c r="D46" s="184"/>
      <c r="E46" s="184"/>
      <c r="F46" s="184"/>
      <c r="G46" s="184"/>
      <c r="H46" s="184"/>
      <c r="I46" s="184"/>
      <c r="Q46" s="34">
        <v>0.8</v>
      </c>
      <c r="R46" s="35" t="s">
        <v>83</v>
      </c>
      <c r="S46" s="28">
        <v>2052</v>
      </c>
    </row>
    <row r="47" spans="1:19" ht="23.25" customHeight="1" thickBot="1">
      <c r="A47" s="184"/>
      <c r="B47" s="184"/>
      <c r="C47" s="184"/>
      <c r="D47" s="184"/>
      <c r="E47" s="184"/>
      <c r="F47" s="184"/>
      <c r="G47" s="184"/>
      <c r="H47" s="184"/>
      <c r="I47" s="184"/>
      <c r="Q47" s="36">
        <v>0.9</v>
      </c>
      <c r="R47" s="37"/>
      <c r="S47" s="38">
        <v>2280</v>
      </c>
    </row>
    <row r="48" spans="1:19" ht="23.25" customHeight="1">
      <c r="A48" s="184"/>
      <c r="B48" s="184"/>
      <c r="C48" s="184"/>
      <c r="D48" s="184"/>
      <c r="E48" s="184"/>
      <c r="F48" s="184"/>
      <c r="G48" s="184"/>
      <c r="H48" s="184"/>
      <c r="I48" s="184"/>
      <c r="J48" s="87"/>
    </row>
    <row r="49" spans="1:19" s="20" customFormat="1">
      <c r="A49" s="200" t="s">
        <v>73</v>
      </c>
      <c r="B49" s="200"/>
      <c r="C49" s="200"/>
      <c r="D49" s="200"/>
      <c r="E49" s="200"/>
      <c r="F49" s="200"/>
      <c r="G49" s="200"/>
      <c r="H49" s="200"/>
      <c r="I49" s="200"/>
      <c r="J49" s="87"/>
      <c r="K49" s="75"/>
      <c r="L49" s="75"/>
      <c r="M49" s="75"/>
      <c r="N49" s="75"/>
      <c r="O49" s="75"/>
      <c r="P49" s="75"/>
      <c r="Q49" s="75"/>
      <c r="R49" s="75"/>
      <c r="S49" s="75"/>
    </row>
    <row r="50" spans="1:19" ht="14.1" customHeight="1">
      <c r="A50" s="87"/>
      <c r="B50" s="87"/>
      <c r="C50" s="87"/>
      <c r="D50" s="87"/>
      <c r="E50" s="87"/>
      <c r="F50" s="87"/>
      <c r="G50" s="87"/>
      <c r="H50" s="87"/>
      <c r="I50" s="87"/>
    </row>
    <row r="51" spans="1:19" s="87" customFormat="1" ht="24" customHeight="1">
      <c r="A51" s="185">
        <v>8</v>
      </c>
      <c r="B51" s="113" t="s">
        <v>38</v>
      </c>
      <c r="C51" s="190" t="s">
        <v>39</v>
      </c>
      <c r="D51" s="190"/>
      <c r="E51" s="190" t="s">
        <v>11</v>
      </c>
      <c r="F51" s="190"/>
      <c r="H51" s="203" t="s">
        <v>40</v>
      </c>
      <c r="K51" s="75"/>
      <c r="L51" s="75"/>
      <c r="M51" s="75"/>
      <c r="N51" s="75"/>
      <c r="O51" s="75"/>
      <c r="P51" s="75"/>
      <c r="Q51" s="75"/>
      <c r="R51" s="75"/>
      <c r="S51" s="75"/>
    </row>
    <row r="52" spans="1:19" s="87" customFormat="1" ht="24" customHeight="1">
      <c r="A52" s="186"/>
      <c r="B52" s="114" t="s">
        <v>41</v>
      </c>
      <c r="C52" s="213">
        <f>IFERROR(ROUNDDOWN(F42/I37*1/365,3),0)</f>
        <v>0</v>
      </c>
      <c r="D52" s="213"/>
      <c r="E52" s="214">
        <f>ROUNDDOWN(C52*I37,0)</f>
        <v>0</v>
      </c>
      <c r="F52" s="214"/>
      <c r="G52" s="87" t="s">
        <v>42</v>
      </c>
      <c r="H52" s="204"/>
      <c r="I52" s="91" t="s">
        <v>47</v>
      </c>
      <c r="K52" s="75"/>
      <c r="L52" s="75"/>
      <c r="M52" s="75"/>
      <c r="N52" s="75"/>
      <c r="O52" s="75"/>
      <c r="P52" s="75"/>
      <c r="Q52" s="75"/>
      <c r="R52" s="75"/>
      <c r="S52" s="75"/>
    </row>
    <row r="53" spans="1:19" s="87" customFormat="1" ht="24" customHeight="1">
      <c r="A53" s="187"/>
      <c r="B53" s="114" t="s">
        <v>43</v>
      </c>
      <c r="C53" s="213">
        <f>IFERROR(ROUNDDOWN(F43/I38*1/365,3),0)</f>
        <v>0</v>
      </c>
      <c r="D53" s="213"/>
      <c r="E53" s="214">
        <f>ROUNDDOWN(C53*I38,0)</f>
        <v>0</v>
      </c>
      <c r="F53" s="214"/>
      <c r="G53" s="87" t="s">
        <v>42</v>
      </c>
      <c r="H53" s="150" t="s">
        <v>44</v>
      </c>
      <c r="I53" s="91" t="s">
        <v>48</v>
      </c>
      <c r="K53" s="75"/>
      <c r="L53" s="75"/>
      <c r="M53" s="75"/>
      <c r="N53" s="75"/>
      <c r="O53" s="75"/>
      <c r="P53" s="75"/>
      <c r="Q53" s="75"/>
      <c r="R53" s="75"/>
      <c r="S53" s="75"/>
    </row>
    <row r="54" spans="1:19" ht="14.1" customHeight="1">
      <c r="A54" s="87"/>
      <c r="B54" s="87"/>
      <c r="C54" s="87"/>
      <c r="D54" s="87"/>
      <c r="E54" s="87"/>
      <c r="F54" s="87"/>
      <c r="G54" s="87"/>
      <c r="H54" s="87"/>
    </row>
    <row r="55" spans="1:19" ht="25.5" customHeight="1">
      <c r="A55" s="153">
        <v>9</v>
      </c>
      <c r="B55" s="182" t="s">
        <v>75</v>
      </c>
      <c r="C55" s="146" t="s">
        <v>12</v>
      </c>
      <c r="D55" s="148" t="s">
        <v>74</v>
      </c>
      <c r="E55" s="146" t="s">
        <v>13</v>
      </c>
      <c r="G55" s="87"/>
      <c r="H55" s="87"/>
    </row>
    <row r="56" spans="1:19" ht="25.5" customHeight="1">
      <c r="A56" s="153"/>
      <c r="B56" s="182"/>
      <c r="C56" s="117">
        <f>VLOOKUP(N42,Q42:S47,3)</f>
        <v>1140</v>
      </c>
      <c r="D56" s="111">
        <f>IF(I11&lt;M42,0,IF(I11-M42&gt;I33,I33,I11-M42))</f>
        <v>0</v>
      </c>
      <c r="E56" s="117">
        <f>IF(D56&gt;0,C56*D56,0)</f>
        <v>0</v>
      </c>
      <c r="G56" s="87"/>
      <c r="H56" s="87"/>
      <c r="I56" s="87"/>
    </row>
    <row r="57" spans="1:19" ht="14.1" customHeight="1">
      <c r="A57" s="87"/>
      <c r="B57" s="87"/>
      <c r="C57" s="87"/>
      <c r="D57" s="87"/>
      <c r="E57" s="87"/>
      <c r="F57" s="87"/>
      <c r="G57" s="87"/>
      <c r="H57" s="87"/>
      <c r="I57" s="87"/>
    </row>
    <row r="58" spans="1:19" ht="25.5" customHeight="1">
      <c r="A58" s="153">
        <v>10</v>
      </c>
      <c r="B58" s="182" t="s">
        <v>76</v>
      </c>
      <c r="C58" s="146" t="s">
        <v>12</v>
      </c>
      <c r="D58" s="148" t="s">
        <v>74</v>
      </c>
      <c r="E58" s="146" t="s">
        <v>13</v>
      </c>
      <c r="G58" s="87"/>
      <c r="H58" s="87"/>
      <c r="I58" s="87"/>
    </row>
    <row r="59" spans="1:19" ht="25.5" customHeight="1">
      <c r="A59" s="153"/>
      <c r="B59" s="182"/>
      <c r="C59" s="117">
        <f>S47</f>
        <v>2280</v>
      </c>
      <c r="D59" s="118">
        <f>I33-D56</f>
        <v>0</v>
      </c>
      <c r="E59" s="117">
        <f>C59*D59</f>
        <v>0</v>
      </c>
      <c r="G59" s="87"/>
      <c r="H59" s="87"/>
      <c r="I59" s="87"/>
    </row>
    <row r="60" spans="1:19" ht="14.1" customHeight="1">
      <c r="A60" s="87"/>
      <c r="B60" s="87"/>
      <c r="C60" s="87"/>
      <c r="D60" s="87"/>
      <c r="E60" s="87"/>
      <c r="F60" s="87"/>
      <c r="G60" s="87"/>
      <c r="H60" s="87"/>
      <c r="I60" s="87"/>
    </row>
    <row r="61" spans="1:19" ht="23.1" customHeight="1">
      <c r="A61" s="144">
        <v>11</v>
      </c>
      <c r="B61" s="119" t="s">
        <v>28</v>
      </c>
      <c r="C61" s="120" t="str">
        <f>第５号様式別紙１!A4</f>
        <v>非該当</v>
      </c>
      <c r="D61" s="121">
        <f>IF(C61="該当",1.5,1)</f>
        <v>1</v>
      </c>
      <c r="E61" s="87"/>
      <c r="F61" s="87"/>
      <c r="G61" s="87"/>
      <c r="H61" s="87"/>
      <c r="I61" s="87"/>
    </row>
    <row r="62" spans="1:19" ht="14.1" customHeight="1" thickBot="1">
      <c r="A62" s="87"/>
      <c r="B62" s="87"/>
      <c r="C62" s="87"/>
      <c r="D62" s="87"/>
      <c r="E62" s="87"/>
      <c r="F62" s="87"/>
      <c r="G62" s="87"/>
      <c r="H62" s="87"/>
      <c r="I62" s="87"/>
    </row>
    <row r="63" spans="1:19" ht="23.1" customHeight="1" thickBot="1">
      <c r="A63" s="122">
        <v>12</v>
      </c>
      <c r="B63" s="123" t="s">
        <v>170</v>
      </c>
      <c r="C63" s="201">
        <f>(E56+E59)*D61</f>
        <v>0</v>
      </c>
      <c r="D63" s="202"/>
      <c r="E63" s="87"/>
      <c r="F63" s="124"/>
      <c r="G63" s="98"/>
      <c r="H63" s="87"/>
      <c r="I63" s="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H35:H36"/>
    <mergeCell ref="A41:A43"/>
    <mergeCell ref="Q41:R41"/>
    <mergeCell ref="A44:I48"/>
    <mergeCell ref="A49:I49"/>
    <mergeCell ref="A51:A53"/>
    <mergeCell ref="C51:D51"/>
    <mergeCell ref="E51:F51"/>
    <mergeCell ref="H51:H52"/>
    <mergeCell ref="C52:D52"/>
    <mergeCell ref="F28:F29"/>
    <mergeCell ref="G28:G29"/>
    <mergeCell ref="H28:H29"/>
    <mergeCell ref="A35:A38"/>
    <mergeCell ref="B35:B36"/>
    <mergeCell ref="C35:C36"/>
    <mergeCell ref="D35:D36"/>
    <mergeCell ref="E35:E36"/>
    <mergeCell ref="F35:F36"/>
    <mergeCell ref="G35:G36"/>
    <mergeCell ref="K24:L27"/>
    <mergeCell ref="P24:Q26"/>
    <mergeCell ref="A25:A26"/>
    <mergeCell ref="B25:B26"/>
    <mergeCell ref="P27:Q27"/>
    <mergeCell ref="A28:A30"/>
    <mergeCell ref="B28:B30"/>
    <mergeCell ref="C28:C29"/>
    <mergeCell ref="D28:D29"/>
    <mergeCell ref="E28:E29"/>
    <mergeCell ref="K18:K19"/>
    <mergeCell ref="A20:A22"/>
    <mergeCell ref="B20:B22"/>
    <mergeCell ref="C20:C21"/>
    <mergeCell ref="D20:D21"/>
    <mergeCell ref="E20:E21"/>
    <mergeCell ref="F20:F21"/>
    <mergeCell ref="G20:G21"/>
    <mergeCell ref="Q15:Q16"/>
    <mergeCell ref="R15:R16"/>
    <mergeCell ref="A16:A18"/>
    <mergeCell ref="B16:B18"/>
    <mergeCell ref="C16:C17"/>
    <mergeCell ref="D16:D17"/>
    <mergeCell ref="E16:E17"/>
    <mergeCell ref="F16:F17"/>
    <mergeCell ref="G16:G17"/>
    <mergeCell ref="H16:H17"/>
    <mergeCell ref="A14:I14"/>
    <mergeCell ref="K15:L17"/>
    <mergeCell ref="M15:M16"/>
    <mergeCell ref="N15:N16"/>
    <mergeCell ref="O15:O16"/>
    <mergeCell ref="P15:P16"/>
    <mergeCell ref="G7:G8"/>
    <mergeCell ref="H7:H8"/>
    <mergeCell ref="K9:L10"/>
    <mergeCell ref="K11:L11"/>
    <mergeCell ref="A12:I12"/>
    <mergeCell ref="A13:I13"/>
    <mergeCell ref="A7:A11"/>
    <mergeCell ref="B7:B8"/>
    <mergeCell ref="C7:C8"/>
    <mergeCell ref="D7:D8"/>
    <mergeCell ref="E7:E8"/>
    <mergeCell ref="F7:F8"/>
    <mergeCell ref="C2:F2"/>
    <mergeCell ref="G2:I2"/>
    <mergeCell ref="A3:A5"/>
    <mergeCell ref="C3:F3"/>
    <mergeCell ref="G3:I3"/>
    <mergeCell ref="C4:D4"/>
    <mergeCell ref="C5:D5"/>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75" customWidth="1"/>
    <col min="2" max="2" width="27.375" style="75" customWidth="1"/>
    <col min="3" max="8" width="10.75" style="75" customWidth="1"/>
    <col min="9" max="9" width="16.5" style="75" customWidth="1"/>
    <col min="10" max="12" width="9" style="75" hidden="1" customWidth="1"/>
    <col min="13" max="20" width="11.625" style="75" hidden="1" customWidth="1"/>
    <col min="21" max="21" width="11.625" style="75" customWidth="1"/>
    <col min="22" max="16384" width="9" style="75"/>
  </cols>
  <sheetData>
    <row r="1" spans="1:23" ht="34.5" customHeight="1">
      <c r="A1" s="142" t="s">
        <v>169</v>
      </c>
    </row>
    <row r="2" spans="1:23" ht="15" customHeight="1">
      <c r="A2" s="144" t="s">
        <v>5</v>
      </c>
      <c r="B2" s="144" t="s">
        <v>56</v>
      </c>
      <c r="C2" s="194" t="s">
        <v>6</v>
      </c>
      <c r="D2" s="195"/>
      <c r="E2" s="195"/>
      <c r="F2" s="196"/>
      <c r="G2" s="153" t="s">
        <v>49</v>
      </c>
      <c r="H2" s="153"/>
      <c r="I2" s="153"/>
      <c r="K2" s="63"/>
      <c r="L2" s="63"/>
      <c r="M2" s="64"/>
      <c r="N2" s="64"/>
      <c r="O2" s="64"/>
      <c r="P2" s="64"/>
      <c r="Q2" s="63"/>
      <c r="R2" s="63"/>
      <c r="S2" s="64"/>
      <c r="T2" s="64"/>
      <c r="U2" s="64"/>
      <c r="V2" s="64"/>
      <c r="W2" s="63"/>
    </row>
    <row r="3" spans="1:23" ht="26.25" customHeight="1">
      <c r="A3" s="191" t="s">
        <v>143</v>
      </c>
      <c r="B3" s="149"/>
      <c r="C3" s="197"/>
      <c r="D3" s="198"/>
      <c r="E3" s="198"/>
      <c r="F3" s="199"/>
      <c r="G3" s="193"/>
      <c r="H3" s="193"/>
      <c r="I3" s="193"/>
    </row>
    <row r="4" spans="1:23" ht="15" customHeight="1">
      <c r="A4" s="191"/>
      <c r="B4" s="144" t="s">
        <v>7</v>
      </c>
      <c r="C4" s="192" t="s">
        <v>19</v>
      </c>
      <c r="D4" s="192"/>
      <c r="K4" s="63"/>
      <c r="L4" s="63"/>
      <c r="M4" s="64"/>
      <c r="N4" s="64"/>
      <c r="O4" s="64"/>
      <c r="P4" s="64"/>
      <c r="Q4" s="63"/>
      <c r="R4" s="63"/>
      <c r="S4" s="64"/>
      <c r="T4" s="64"/>
      <c r="U4" s="64"/>
      <c r="V4" s="64"/>
      <c r="W4" s="63"/>
    </row>
    <row r="5" spans="1:23" ht="26.25" customHeight="1">
      <c r="A5" s="191"/>
      <c r="B5" s="149"/>
      <c r="C5" s="193"/>
      <c r="D5" s="193"/>
      <c r="K5" s="63"/>
      <c r="L5" s="63"/>
      <c r="M5" s="64"/>
      <c r="N5" s="64"/>
      <c r="O5" s="64"/>
      <c r="P5" s="64"/>
    </row>
    <row r="6" spans="1:23" ht="19.5" thickBot="1"/>
    <row r="7" spans="1:23" ht="14.1" customHeight="1" thickBot="1">
      <c r="A7" s="153">
        <v>1</v>
      </c>
      <c r="B7" s="160" t="s">
        <v>57</v>
      </c>
      <c r="C7" s="154" t="s">
        <v>0</v>
      </c>
      <c r="D7" s="156" t="s">
        <v>1</v>
      </c>
      <c r="E7" s="158" t="s">
        <v>2</v>
      </c>
      <c r="F7" s="180" t="s">
        <v>4</v>
      </c>
      <c r="G7" s="164" t="s">
        <v>3</v>
      </c>
      <c r="H7" s="166" t="s">
        <v>8</v>
      </c>
      <c r="I7" s="77"/>
    </row>
    <row r="8" spans="1:23" ht="14.1" customHeight="1" thickBot="1">
      <c r="A8" s="153"/>
      <c r="B8" s="161"/>
      <c r="C8" s="155"/>
      <c r="D8" s="157"/>
      <c r="E8" s="158"/>
      <c r="F8" s="181"/>
      <c r="G8" s="165"/>
      <c r="H8" s="167"/>
      <c r="I8" s="78" t="s">
        <v>59</v>
      </c>
      <c r="K8" s="75" t="s">
        <v>122</v>
      </c>
    </row>
    <row r="9" spans="1:23" ht="24" customHeight="1">
      <c r="A9" s="153"/>
      <c r="B9" s="79" t="s">
        <v>35</v>
      </c>
      <c r="C9" s="10"/>
      <c r="D9" s="11"/>
      <c r="E9" s="12"/>
      <c r="F9" s="13"/>
      <c r="G9" s="14"/>
      <c r="H9" s="80">
        <f>SUM(C9:G9)</f>
        <v>0</v>
      </c>
      <c r="I9" s="81">
        <f>SUM(C9,D9,F9)</f>
        <v>0</v>
      </c>
      <c r="K9" s="168" t="s">
        <v>63</v>
      </c>
      <c r="L9" s="169"/>
    </row>
    <row r="10" spans="1:23" ht="24" customHeight="1" thickBot="1">
      <c r="A10" s="153"/>
      <c r="B10" s="82" t="s">
        <v>58</v>
      </c>
      <c r="C10" s="15"/>
      <c r="D10" s="16"/>
      <c r="E10" s="17"/>
      <c r="F10" s="18"/>
      <c r="G10" s="19"/>
      <c r="H10" s="83">
        <f>SUM(C10:G10)</f>
        <v>0</v>
      </c>
      <c r="I10" s="84">
        <f>SUM(C10,D10,F10)</f>
        <v>0</v>
      </c>
      <c r="K10" s="170"/>
      <c r="L10" s="171"/>
    </row>
    <row r="11" spans="1:23" ht="24" customHeight="1" thickTop="1" thickBot="1">
      <c r="A11" s="153"/>
      <c r="B11" s="85" t="str">
        <f>"③　統合前病床数＝"&amp; $K11&amp;" （※２）"</f>
        <v>③　統合前病床数＝② （※２）</v>
      </c>
      <c r="C11" s="5">
        <f>IF($K11="①",C9,C10)</f>
        <v>0</v>
      </c>
      <c r="D11" s="6">
        <f>IF($K11="①",D9,D10)</f>
        <v>0</v>
      </c>
      <c r="E11" s="7">
        <f>IF($K11="①",E9,E10)</f>
        <v>0</v>
      </c>
      <c r="F11" s="8">
        <f>IF($K11="①",F9,F10)</f>
        <v>0</v>
      </c>
      <c r="G11" s="9">
        <f>IF($K11="①",G9,G10)</f>
        <v>0</v>
      </c>
      <c r="H11" s="86">
        <f>SUM(C11:G11)</f>
        <v>0</v>
      </c>
      <c r="I11" s="8">
        <f>SUM(C11,D11,F11)</f>
        <v>0</v>
      </c>
      <c r="K11" s="172" t="str">
        <f>IF(I9&lt;I10,"①","②")</f>
        <v>②</v>
      </c>
      <c r="L11" s="173"/>
    </row>
    <row r="12" spans="1:23" s="87" customFormat="1" ht="54" customHeight="1">
      <c r="A12" s="162" t="s">
        <v>60</v>
      </c>
      <c r="B12" s="163"/>
      <c r="C12" s="163"/>
      <c r="D12" s="163"/>
      <c r="E12" s="163"/>
      <c r="F12" s="163"/>
      <c r="G12" s="163"/>
      <c r="H12" s="163"/>
      <c r="I12" s="163"/>
      <c r="N12" s="75"/>
      <c r="O12" s="75"/>
      <c r="P12" s="75"/>
      <c r="Q12" s="75"/>
      <c r="R12" s="75"/>
    </row>
    <row r="13" spans="1:23" s="87" customFormat="1">
      <c r="A13" s="163" t="s">
        <v>61</v>
      </c>
      <c r="B13" s="163"/>
      <c r="C13" s="163"/>
      <c r="D13" s="163"/>
      <c r="E13" s="163"/>
      <c r="F13" s="163"/>
      <c r="G13" s="163"/>
      <c r="H13" s="163"/>
      <c r="I13" s="163"/>
      <c r="K13" s="75"/>
      <c r="L13" s="75"/>
      <c r="M13" s="75"/>
      <c r="N13" s="75"/>
      <c r="O13" s="75"/>
      <c r="P13" s="75"/>
      <c r="Q13" s="75"/>
      <c r="R13" s="75"/>
      <c r="S13" s="126"/>
    </row>
    <row r="14" spans="1:23" s="87" customFormat="1" ht="19.5" thickBot="1">
      <c r="A14" s="163" t="s">
        <v>62</v>
      </c>
      <c r="B14" s="163"/>
      <c r="C14" s="163"/>
      <c r="D14" s="163"/>
      <c r="E14" s="163"/>
      <c r="F14" s="163"/>
      <c r="G14" s="163"/>
      <c r="H14" s="163"/>
      <c r="I14" s="163"/>
      <c r="K14" s="75" t="s">
        <v>103</v>
      </c>
      <c r="L14" s="75"/>
      <c r="N14" s="75"/>
      <c r="O14" s="75"/>
      <c r="P14" s="75"/>
      <c r="Q14" s="75"/>
      <c r="R14" s="75"/>
      <c r="S14" s="125"/>
    </row>
    <row r="15" spans="1:23" ht="14.1" customHeight="1" thickBot="1">
      <c r="A15" s="87"/>
      <c r="B15" s="87"/>
      <c r="C15" s="87"/>
      <c r="D15" s="87"/>
      <c r="E15" s="87"/>
      <c r="F15" s="87"/>
      <c r="G15" s="87"/>
      <c r="H15" s="87"/>
      <c r="I15" s="87"/>
      <c r="K15" s="174" t="s">
        <v>98</v>
      </c>
      <c r="L15" s="175"/>
      <c r="M15" s="224" t="s">
        <v>0</v>
      </c>
      <c r="N15" s="224" t="s">
        <v>1</v>
      </c>
      <c r="O15" s="224" t="s">
        <v>2</v>
      </c>
      <c r="P15" s="205" t="s">
        <v>4</v>
      </c>
      <c r="Q15" s="228" t="s">
        <v>24</v>
      </c>
      <c r="R15" s="223" t="s">
        <v>8</v>
      </c>
      <c r="S15" s="25"/>
    </row>
    <row r="16" spans="1:23" ht="14.1" customHeight="1" thickBot="1">
      <c r="A16" s="153">
        <v>2</v>
      </c>
      <c r="B16" s="159" t="s">
        <v>25</v>
      </c>
      <c r="C16" s="154" t="s">
        <v>0</v>
      </c>
      <c r="D16" s="156" t="s">
        <v>1</v>
      </c>
      <c r="E16" s="158" t="s">
        <v>2</v>
      </c>
      <c r="F16" s="180" t="s">
        <v>4</v>
      </c>
      <c r="G16" s="165" t="s">
        <v>24</v>
      </c>
      <c r="H16" s="166" t="s">
        <v>8</v>
      </c>
      <c r="I16" s="77"/>
      <c r="K16" s="176"/>
      <c r="L16" s="177"/>
      <c r="M16" s="225"/>
      <c r="N16" s="225"/>
      <c r="O16" s="225"/>
      <c r="P16" s="206"/>
      <c r="Q16" s="179"/>
      <c r="R16" s="223"/>
      <c r="S16" s="26" t="s">
        <v>64</v>
      </c>
    </row>
    <row r="17" spans="1:19" ht="14.1" customHeight="1">
      <c r="A17" s="153"/>
      <c r="B17" s="159"/>
      <c r="C17" s="155"/>
      <c r="D17" s="157"/>
      <c r="E17" s="158"/>
      <c r="F17" s="181"/>
      <c r="G17" s="165"/>
      <c r="H17" s="167"/>
      <c r="I17" s="78" t="s">
        <v>9</v>
      </c>
      <c r="K17" s="178"/>
      <c r="L17" s="179"/>
      <c r="M17" s="27">
        <f>C18-C11</f>
        <v>0</v>
      </c>
      <c r="N17" s="27">
        <f>D18-D11</f>
        <v>0</v>
      </c>
      <c r="O17" s="27">
        <f>E18-E11</f>
        <v>0</v>
      </c>
      <c r="P17" s="28">
        <f>F18-F11</f>
        <v>0</v>
      </c>
      <c r="Q17" s="29">
        <f t="shared" ref="Q17" si="0">G18-G11</f>
        <v>0</v>
      </c>
      <c r="R17" s="30">
        <f>H18-H11</f>
        <v>0</v>
      </c>
      <c r="S17" s="27">
        <f>I18-I11</f>
        <v>0</v>
      </c>
    </row>
    <row r="18" spans="1:19" ht="24" customHeight="1" thickBot="1">
      <c r="A18" s="153"/>
      <c r="B18" s="159"/>
      <c r="C18" s="21"/>
      <c r="D18" s="22"/>
      <c r="E18" s="23"/>
      <c r="F18" s="24"/>
      <c r="G18" s="88">
        <v>0</v>
      </c>
      <c r="H18" s="89">
        <f>SUM(C18:G18)</f>
        <v>0</v>
      </c>
      <c r="I18" s="90">
        <f>SUM(C18,D18,F18)</f>
        <v>0</v>
      </c>
      <c r="K18" s="226" t="s">
        <v>99</v>
      </c>
      <c r="L18" s="65" t="s">
        <v>100</v>
      </c>
      <c r="M18" s="136">
        <f>IF(M17&gt;0,M17*-1,0)</f>
        <v>0</v>
      </c>
      <c r="N18" s="136">
        <f>IF(N17&gt;0,N17*-1,0)</f>
        <v>0</v>
      </c>
      <c r="O18" s="136">
        <f>IF(O17&gt;0,O17*-1,0)</f>
        <v>0</v>
      </c>
      <c r="P18" s="137">
        <f>IF(P17&gt;0,P17*-1,0)</f>
        <v>0</v>
      </c>
      <c r="Q18" s="68"/>
      <c r="R18" s="66"/>
      <c r="S18" s="72">
        <f>IF(S17&gt;0,S17*-1,0)</f>
        <v>0</v>
      </c>
    </row>
    <row r="19" spans="1:19" s="93" customFormat="1" ht="14.1" customHeight="1" thickBot="1">
      <c r="A19" s="91"/>
      <c r="B19" s="91"/>
      <c r="C19" s="20"/>
      <c r="D19" s="20"/>
      <c r="E19" s="20"/>
      <c r="F19" s="20"/>
      <c r="G19" s="20"/>
      <c r="H19" s="20"/>
      <c r="I19" s="92"/>
      <c r="K19" s="227"/>
      <c r="L19" s="135" t="s">
        <v>101</v>
      </c>
      <c r="M19" s="138">
        <f>IF(M17&lt;0,M17*-1,0)</f>
        <v>0</v>
      </c>
      <c r="N19" s="138">
        <f t="shared" ref="N19:P19" si="1">IF(N17&lt;0,N17*-1,0)</f>
        <v>0</v>
      </c>
      <c r="O19" s="138">
        <f t="shared" si="1"/>
        <v>0</v>
      </c>
      <c r="P19" s="139">
        <f t="shared" si="1"/>
        <v>0</v>
      </c>
      <c r="Q19" s="69"/>
      <c r="R19" s="67"/>
      <c r="S19" s="73">
        <f>IF(S17&lt;0,S17*-1,0)</f>
        <v>0</v>
      </c>
    </row>
    <row r="20" spans="1:19" ht="14.1" customHeight="1">
      <c r="A20" s="153">
        <v>3</v>
      </c>
      <c r="B20" s="159" t="s">
        <v>111</v>
      </c>
      <c r="C20" s="154" t="s">
        <v>0</v>
      </c>
      <c r="D20" s="156" t="s">
        <v>1</v>
      </c>
      <c r="E20" s="158" t="s">
        <v>2</v>
      </c>
      <c r="F20" s="180" t="s">
        <v>4</v>
      </c>
      <c r="G20" s="196" t="s">
        <v>18</v>
      </c>
      <c r="H20" s="87"/>
      <c r="I20" s="87"/>
      <c r="Q20" s="94"/>
    </row>
    <row r="21" spans="1:19" ht="14.1" customHeight="1">
      <c r="A21" s="153"/>
      <c r="B21" s="159"/>
      <c r="C21" s="155"/>
      <c r="D21" s="157"/>
      <c r="E21" s="158"/>
      <c r="F21" s="181"/>
      <c r="G21" s="196"/>
      <c r="H21" s="87"/>
      <c r="I21" s="87"/>
      <c r="K21" s="71"/>
      <c r="L21" s="71"/>
      <c r="M21" s="71"/>
      <c r="N21" s="71"/>
      <c r="O21" s="71"/>
      <c r="P21" s="71"/>
      <c r="Q21" s="95"/>
      <c r="R21" s="71"/>
      <c r="S21" s="71"/>
    </row>
    <row r="22" spans="1:19" ht="24" customHeight="1" thickBot="1">
      <c r="A22" s="153"/>
      <c r="B22" s="159"/>
      <c r="C22" s="21"/>
      <c r="D22" s="22"/>
      <c r="E22" s="23"/>
      <c r="F22" s="24"/>
      <c r="G22" s="88">
        <f>SUM(C22,D22,F22)</f>
        <v>0</v>
      </c>
      <c r="H22" s="87"/>
      <c r="I22" s="87"/>
    </row>
    <row r="23" spans="1:19" ht="18.75" customHeight="1" thickBot="1">
      <c r="A23" s="96" t="s">
        <v>65</v>
      </c>
      <c r="B23" s="97"/>
      <c r="C23" s="98"/>
      <c r="D23" s="98"/>
      <c r="E23" s="98"/>
      <c r="F23" s="98"/>
      <c r="G23" s="98"/>
      <c r="H23" s="87"/>
      <c r="I23" s="87"/>
      <c r="K23" s="75" t="s">
        <v>118</v>
      </c>
      <c r="P23" s="75" t="s">
        <v>119</v>
      </c>
    </row>
    <row r="24" spans="1:19" ht="14.1" customHeight="1">
      <c r="A24" s="87"/>
      <c r="B24" s="87"/>
      <c r="C24" s="87"/>
      <c r="D24" s="87"/>
      <c r="E24" s="87"/>
      <c r="F24" s="87"/>
      <c r="G24" s="87"/>
      <c r="H24" s="87"/>
      <c r="I24" s="87"/>
      <c r="K24" s="215" t="s">
        <v>84</v>
      </c>
      <c r="L24" s="216"/>
      <c r="M24" s="40" t="s">
        <v>115</v>
      </c>
      <c r="N24" s="41" t="s">
        <v>116</v>
      </c>
      <c r="O24" s="59" t="s">
        <v>112</v>
      </c>
      <c r="P24" s="207" t="s">
        <v>85</v>
      </c>
      <c r="Q24" s="208"/>
      <c r="R24" s="42"/>
      <c r="S24" s="43"/>
    </row>
    <row r="25" spans="1:19" ht="21.75" customHeight="1">
      <c r="A25" s="153">
        <v>4</v>
      </c>
      <c r="B25" s="203" t="s">
        <v>36</v>
      </c>
      <c r="C25" s="147" t="s">
        <v>2</v>
      </c>
      <c r="D25" s="147" t="s">
        <v>10</v>
      </c>
      <c r="E25" s="147" t="s">
        <v>8</v>
      </c>
      <c r="F25" s="87"/>
      <c r="G25" s="87"/>
      <c r="H25" s="87"/>
      <c r="I25" s="87"/>
      <c r="K25" s="217"/>
      <c r="L25" s="218"/>
      <c r="M25" s="44" t="s">
        <v>86</v>
      </c>
      <c r="N25" s="45" t="s">
        <v>87</v>
      </c>
      <c r="O25" s="46" t="s">
        <v>88</v>
      </c>
      <c r="P25" s="209"/>
      <c r="Q25" s="210"/>
      <c r="R25" s="47" t="s">
        <v>89</v>
      </c>
      <c r="S25" s="48" t="s">
        <v>90</v>
      </c>
    </row>
    <row r="26" spans="1:19" ht="25.5" customHeight="1" thickBot="1">
      <c r="A26" s="153"/>
      <c r="B26" s="203"/>
      <c r="C26" s="100">
        <f>IF(E11&lt;E18,P27,0)</f>
        <v>0</v>
      </c>
      <c r="D26" s="31"/>
      <c r="E26" s="100">
        <f>SUM(C26:D26)</f>
        <v>0</v>
      </c>
      <c r="F26" s="101"/>
      <c r="G26" s="87"/>
      <c r="H26" s="87"/>
      <c r="I26" s="87"/>
      <c r="K26" s="217"/>
      <c r="L26" s="218"/>
      <c r="M26" s="49" t="s">
        <v>113</v>
      </c>
      <c r="N26" s="50" t="s">
        <v>114</v>
      </c>
      <c r="O26" s="51" t="s">
        <v>93</v>
      </c>
      <c r="P26" s="209"/>
      <c r="Q26" s="210"/>
      <c r="R26" s="52" t="s">
        <v>91</v>
      </c>
      <c r="S26" s="53" t="s">
        <v>92</v>
      </c>
    </row>
    <row r="27" spans="1:19" ht="14.1" customHeight="1" thickBot="1">
      <c r="A27" s="87"/>
      <c r="B27" s="87"/>
      <c r="C27" s="87"/>
      <c r="D27" s="87"/>
      <c r="E27" s="87"/>
      <c r="F27" s="87"/>
      <c r="G27" s="87"/>
      <c r="H27" s="87"/>
      <c r="I27" s="87"/>
      <c r="K27" s="219"/>
      <c r="L27" s="220"/>
      <c r="M27" s="54">
        <f>I11-I18</f>
        <v>0</v>
      </c>
      <c r="N27" s="55">
        <f>G22</f>
        <v>0</v>
      </c>
      <c r="O27" s="56">
        <f>IF(M27&gt;N27,M27-N27,0)</f>
        <v>0</v>
      </c>
      <c r="P27" s="211">
        <f>MIN(R27:S27)</f>
        <v>0</v>
      </c>
      <c r="Q27" s="212"/>
      <c r="R27" s="57">
        <f>O27-D26</f>
        <v>0</v>
      </c>
      <c r="S27" s="58">
        <f>E18+E22-E11</f>
        <v>0</v>
      </c>
    </row>
    <row r="28" spans="1:19" ht="14.1" customHeight="1" thickBot="1">
      <c r="A28" s="153">
        <v>5</v>
      </c>
      <c r="B28" s="159" t="s">
        <v>66</v>
      </c>
      <c r="C28" s="154" t="s">
        <v>0</v>
      </c>
      <c r="D28" s="156" t="s">
        <v>1</v>
      </c>
      <c r="E28" s="158" t="s">
        <v>2</v>
      </c>
      <c r="F28" s="180" t="s">
        <v>4</v>
      </c>
      <c r="G28" s="165" t="s">
        <v>3</v>
      </c>
      <c r="H28" s="166" t="s">
        <v>8</v>
      </c>
      <c r="I28" s="77"/>
    </row>
    <row r="29" spans="1:19" ht="14.1" customHeight="1">
      <c r="A29" s="153"/>
      <c r="B29" s="159"/>
      <c r="C29" s="155"/>
      <c r="D29" s="157"/>
      <c r="E29" s="158"/>
      <c r="F29" s="181"/>
      <c r="G29" s="165"/>
      <c r="H29" s="167"/>
      <c r="I29" s="78" t="s">
        <v>9</v>
      </c>
    </row>
    <row r="30" spans="1:19" ht="24" customHeight="1" thickBot="1">
      <c r="A30" s="153"/>
      <c r="B30" s="159"/>
      <c r="C30" s="102">
        <f>C11-C18</f>
        <v>0</v>
      </c>
      <c r="D30" s="103">
        <f>D11-D18</f>
        <v>0</v>
      </c>
      <c r="E30" s="104">
        <f>E11-E18</f>
        <v>0</v>
      </c>
      <c r="F30" s="105">
        <f>F11-F18</f>
        <v>0</v>
      </c>
      <c r="G30" s="88">
        <f>G11-G18</f>
        <v>0</v>
      </c>
      <c r="H30" s="89">
        <f>SUM(C30:G30)</f>
        <v>0</v>
      </c>
      <c r="I30" s="62">
        <f>C30+D30+F30</f>
        <v>0</v>
      </c>
    </row>
    <row r="31" spans="1:19" ht="14.1" customHeight="1" thickBot="1">
      <c r="A31" s="87"/>
      <c r="B31" s="87"/>
      <c r="C31" s="87"/>
      <c r="D31" s="87"/>
      <c r="E31" s="87"/>
      <c r="F31" s="87"/>
      <c r="G31" s="87"/>
      <c r="H31" s="87"/>
    </row>
    <row r="32" spans="1:19" ht="24.95" customHeight="1">
      <c r="A32" s="87"/>
      <c r="B32" s="87"/>
      <c r="C32" s="87"/>
      <c r="D32" s="87"/>
      <c r="F32" s="60" t="s">
        <v>96</v>
      </c>
      <c r="G32" s="128" t="s">
        <v>107</v>
      </c>
      <c r="H32" s="140" t="s">
        <v>117</v>
      </c>
      <c r="I32" s="61" t="s">
        <v>97</v>
      </c>
    </row>
    <row r="33" spans="1:19" ht="24.95" customHeight="1" thickBot="1">
      <c r="A33" s="87"/>
      <c r="B33" s="87"/>
      <c r="C33" s="87"/>
      <c r="D33" s="87"/>
      <c r="F33" s="27">
        <f>I30</f>
        <v>0</v>
      </c>
      <c r="G33" s="27">
        <f>E26</f>
        <v>0</v>
      </c>
      <c r="H33" s="28">
        <f>G22</f>
        <v>0</v>
      </c>
      <c r="I33" s="90">
        <f>IF(F33-G33-H33&lt;0,0,F33-G33-H33)</f>
        <v>0</v>
      </c>
    </row>
    <row r="34" spans="1:19" ht="14.1" customHeight="1" thickBot="1">
      <c r="A34" s="87"/>
      <c r="B34" s="87"/>
      <c r="C34" s="87"/>
      <c r="D34" s="87"/>
      <c r="E34" s="87"/>
      <c r="F34" s="87"/>
      <c r="G34" s="87"/>
      <c r="H34" s="87"/>
      <c r="I34" s="70" t="s">
        <v>102</v>
      </c>
    </row>
    <row r="35" spans="1:19" ht="14.1" customHeight="1" thickBot="1">
      <c r="A35" s="153">
        <v>6</v>
      </c>
      <c r="B35" s="188" t="s">
        <v>67</v>
      </c>
      <c r="C35" s="154" t="s">
        <v>0</v>
      </c>
      <c r="D35" s="156" t="s">
        <v>1</v>
      </c>
      <c r="E35" s="158" t="s">
        <v>2</v>
      </c>
      <c r="F35" s="180" t="s">
        <v>4</v>
      </c>
      <c r="G35" s="165" t="s">
        <v>24</v>
      </c>
      <c r="H35" s="166" t="s">
        <v>8</v>
      </c>
      <c r="I35" s="77"/>
    </row>
    <row r="36" spans="1:19" ht="14.1" customHeight="1">
      <c r="A36" s="153"/>
      <c r="B36" s="189"/>
      <c r="C36" s="155"/>
      <c r="D36" s="157"/>
      <c r="E36" s="158"/>
      <c r="F36" s="181"/>
      <c r="G36" s="165"/>
      <c r="H36" s="167"/>
      <c r="I36" s="78" t="s">
        <v>9</v>
      </c>
    </row>
    <row r="37" spans="1:19" ht="24" customHeight="1">
      <c r="A37" s="153"/>
      <c r="B37" s="106" t="s">
        <v>35</v>
      </c>
      <c r="C37" s="1"/>
      <c r="D37" s="2"/>
      <c r="E37" s="23"/>
      <c r="F37" s="3"/>
      <c r="G37" s="4"/>
      <c r="H37" s="89">
        <f>SUM(C37:G37)</f>
        <v>0</v>
      </c>
      <c r="I37" s="107">
        <f>SUM(C37,D37,F37)</f>
        <v>0</v>
      </c>
    </row>
    <row r="38" spans="1:19" ht="24" customHeight="1" thickBot="1">
      <c r="A38" s="153"/>
      <c r="B38" s="106" t="s">
        <v>68</v>
      </c>
      <c r="C38" s="21"/>
      <c r="D38" s="22"/>
      <c r="E38" s="23"/>
      <c r="F38" s="24"/>
      <c r="G38" s="4"/>
      <c r="H38" s="89">
        <f>SUM(C38:G38)</f>
        <v>0</v>
      </c>
      <c r="I38" s="105">
        <f>SUM(C38,D38,F38)</f>
        <v>0</v>
      </c>
    </row>
    <row r="39" spans="1:19" ht="18.75" customHeight="1">
      <c r="A39" s="96" t="s">
        <v>69</v>
      </c>
      <c r="B39" s="97"/>
      <c r="C39" s="98"/>
      <c r="D39" s="98"/>
      <c r="E39" s="98"/>
      <c r="F39" s="98"/>
      <c r="G39" s="98"/>
      <c r="H39" s="87"/>
      <c r="I39" s="87"/>
      <c r="M39" s="75" t="s">
        <v>120</v>
      </c>
    </row>
    <row r="40" spans="1:19" ht="14.1" customHeight="1" thickBot="1">
      <c r="A40" s="87"/>
      <c r="B40" s="87"/>
      <c r="C40" s="87"/>
      <c r="D40" s="87"/>
      <c r="E40" s="87"/>
      <c r="F40" s="87"/>
      <c r="G40" s="87"/>
      <c r="H40" s="87"/>
      <c r="I40" s="87"/>
      <c r="M40" s="75" t="s">
        <v>104</v>
      </c>
      <c r="N40" s="75" t="s">
        <v>121</v>
      </c>
      <c r="Q40" s="75" t="s">
        <v>121</v>
      </c>
    </row>
    <row r="41" spans="1:19" ht="33" customHeight="1">
      <c r="A41" s="185">
        <v>7</v>
      </c>
      <c r="B41" s="145" t="s">
        <v>37</v>
      </c>
      <c r="C41" s="147" t="s">
        <v>0</v>
      </c>
      <c r="D41" s="147" t="s">
        <v>1</v>
      </c>
      <c r="E41" s="147" t="s">
        <v>4</v>
      </c>
      <c r="F41" s="147" t="s">
        <v>8</v>
      </c>
      <c r="G41" s="87"/>
      <c r="H41" s="87"/>
      <c r="I41" s="87"/>
      <c r="M41" s="127" t="s">
        <v>105</v>
      </c>
      <c r="N41" s="39" t="s">
        <v>106</v>
      </c>
      <c r="Q41" s="221" t="s">
        <v>77</v>
      </c>
      <c r="R41" s="222"/>
      <c r="S41" s="33" t="s">
        <v>78</v>
      </c>
    </row>
    <row r="42" spans="1:19" ht="23.25" customHeight="1">
      <c r="A42" s="186"/>
      <c r="B42" s="109" t="s">
        <v>70</v>
      </c>
      <c r="C42" s="32"/>
      <c r="D42" s="32"/>
      <c r="E42" s="32"/>
      <c r="F42" s="110">
        <f>SUM(C42:E42)</f>
        <v>0</v>
      </c>
      <c r="G42" s="87"/>
      <c r="H42" s="87"/>
      <c r="I42" s="87"/>
      <c r="M42" s="111">
        <f>IF(AND(I37&lt;&gt;I38,H53="Ｂ"),E53,E52)</f>
        <v>0</v>
      </c>
      <c r="N42" s="112">
        <f>IF(AND(I37&lt;&gt;I38,H53="Ｂ"),C53,C52)</f>
        <v>0</v>
      </c>
      <c r="Q42" s="34">
        <v>0</v>
      </c>
      <c r="R42" s="35" t="s">
        <v>79</v>
      </c>
      <c r="S42" s="28">
        <v>1140</v>
      </c>
    </row>
    <row r="43" spans="1:19" ht="23.25" customHeight="1">
      <c r="A43" s="187"/>
      <c r="B43" s="109" t="s">
        <v>71</v>
      </c>
      <c r="C43" s="32"/>
      <c r="D43" s="32"/>
      <c r="E43" s="32"/>
      <c r="F43" s="110">
        <f>SUM(C43:E43)</f>
        <v>0</v>
      </c>
      <c r="G43" s="87"/>
      <c r="H43" s="87"/>
      <c r="I43" s="87"/>
      <c r="Q43" s="34">
        <v>0.5</v>
      </c>
      <c r="R43" s="35" t="s">
        <v>80</v>
      </c>
      <c r="S43" s="28">
        <v>1368</v>
      </c>
    </row>
    <row r="44" spans="1:19" ht="23.25" customHeight="1">
      <c r="A44" s="183" t="s">
        <v>72</v>
      </c>
      <c r="B44" s="184"/>
      <c r="C44" s="184"/>
      <c r="D44" s="184"/>
      <c r="E44" s="184"/>
      <c r="F44" s="184"/>
      <c r="G44" s="184"/>
      <c r="H44" s="184"/>
      <c r="I44" s="184"/>
      <c r="Q44" s="34">
        <v>0.6</v>
      </c>
      <c r="R44" s="35" t="s">
        <v>81</v>
      </c>
      <c r="S44" s="28">
        <v>1596</v>
      </c>
    </row>
    <row r="45" spans="1:19" ht="23.25" customHeight="1">
      <c r="A45" s="184"/>
      <c r="B45" s="184"/>
      <c r="C45" s="184"/>
      <c r="D45" s="184"/>
      <c r="E45" s="184"/>
      <c r="F45" s="184"/>
      <c r="G45" s="184"/>
      <c r="H45" s="184"/>
      <c r="I45" s="184"/>
      <c r="Q45" s="34">
        <v>0.7</v>
      </c>
      <c r="R45" s="35" t="s">
        <v>82</v>
      </c>
      <c r="S45" s="28">
        <v>1824</v>
      </c>
    </row>
    <row r="46" spans="1:19" ht="23.25" customHeight="1">
      <c r="A46" s="184"/>
      <c r="B46" s="184"/>
      <c r="C46" s="184"/>
      <c r="D46" s="184"/>
      <c r="E46" s="184"/>
      <c r="F46" s="184"/>
      <c r="G46" s="184"/>
      <c r="H46" s="184"/>
      <c r="I46" s="184"/>
      <c r="Q46" s="34">
        <v>0.8</v>
      </c>
      <c r="R46" s="35" t="s">
        <v>83</v>
      </c>
      <c r="S46" s="28">
        <v>2052</v>
      </c>
    </row>
    <row r="47" spans="1:19" ht="23.25" customHeight="1" thickBot="1">
      <c r="A47" s="184"/>
      <c r="B47" s="184"/>
      <c r="C47" s="184"/>
      <c r="D47" s="184"/>
      <c r="E47" s="184"/>
      <c r="F47" s="184"/>
      <c r="G47" s="184"/>
      <c r="H47" s="184"/>
      <c r="I47" s="184"/>
      <c r="Q47" s="36">
        <v>0.9</v>
      </c>
      <c r="R47" s="37"/>
      <c r="S47" s="38">
        <v>2280</v>
      </c>
    </row>
    <row r="48" spans="1:19" ht="23.25" customHeight="1">
      <c r="A48" s="184"/>
      <c r="B48" s="184"/>
      <c r="C48" s="184"/>
      <c r="D48" s="184"/>
      <c r="E48" s="184"/>
      <c r="F48" s="184"/>
      <c r="G48" s="184"/>
      <c r="H48" s="184"/>
      <c r="I48" s="184"/>
      <c r="J48" s="87"/>
    </row>
    <row r="49" spans="1:19" s="20" customFormat="1">
      <c r="A49" s="200" t="s">
        <v>73</v>
      </c>
      <c r="B49" s="200"/>
      <c r="C49" s="200"/>
      <c r="D49" s="200"/>
      <c r="E49" s="200"/>
      <c r="F49" s="200"/>
      <c r="G49" s="200"/>
      <c r="H49" s="200"/>
      <c r="I49" s="200"/>
      <c r="J49" s="87"/>
      <c r="K49" s="75"/>
      <c r="L49" s="75"/>
      <c r="M49" s="75"/>
      <c r="N49" s="75"/>
      <c r="O49" s="75"/>
      <c r="P49" s="75"/>
      <c r="Q49" s="75"/>
      <c r="R49" s="75"/>
      <c r="S49" s="75"/>
    </row>
    <row r="50" spans="1:19" ht="14.1" customHeight="1">
      <c r="A50" s="87"/>
      <c r="B50" s="87"/>
      <c r="C50" s="87"/>
      <c r="D50" s="87"/>
      <c r="E50" s="87"/>
      <c r="F50" s="87"/>
      <c r="G50" s="87"/>
      <c r="H50" s="87"/>
      <c r="I50" s="87"/>
    </row>
    <row r="51" spans="1:19" s="87" customFormat="1" ht="24" customHeight="1">
      <c r="A51" s="185">
        <v>8</v>
      </c>
      <c r="B51" s="113" t="s">
        <v>38</v>
      </c>
      <c r="C51" s="190" t="s">
        <v>39</v>
      </c>
      <c r="D51" s="190"/>
      <c r="E51" s="190" t="s">
        <v>11</v>
      </c>
      <c r="F51" s="190"/>
      <c r="H51" s="203" t="s">
        <v>40</v>
      </c>
      <c r="K51" s="75"/>
      <c r="L51" s="75"/>
      <c r="M51" s="75"/>
      <c r="N51" s="75"/>
      <c r="O51" s="75"/>
      <c r="P51" s="75"/>
      <c r="Q51" s="75"/>
      <c r="R51" s="75"/>
      <c r="S51" s="75"/>
    </row>
    <row r="52" spans="1:19" s="87" customFormat="1" ht="24" customHeight="1">
      <c r="A52" s="186"/>
      <c r="B52" s="114" t="s">
        <v>41</v>
      </c>
      <c r="C52" s="213">
        <f>IFERROR(ROUNDDOWN(F42/I37*1/365,3),0)</f>
        <v>0</v>
      </c>
      <c r="D52" s="213"/>
      <c r="E52" s="214">
        <f>ROUNDDOWN(C52*I37,0)</f>
        <v>0</v>
      </c>
      <c r="F52" s="214"/>
      <c r="G52" s="87" t="s">
        <v>42</v>
      </c>
      <c r="H52" s="204"/>
      <c r="I52" s="91" t="s">
        <v>47</v>
      </c>
      <c r="K52" s="75"/>
      <c r="L52" s="75"/>
      <c r="M52" s="75"/>
      <c r="N52" s="75"/>
      <c r="O52" s="75"/>
      <c r="P52" s="75"/>
      <c r="Q52" s="75"/>
      <c r="R52" s="75"/>
      <c r="S52" s="75"/>
    </row>
    <row r="53" spans="1:19" s="87" customFormat="1" ht="24" customHeight="1">
      <c r="A53" s="187"/>
      <c r="B53" s="114" t="s">
        <v>43</v>
      </c>
      <c r="C53" s="213">
        <f>IFERROR(ROUNDDOWN(F43/I38*1/365,3),0)</f>
        <v>0</v>
      </c>
      <c r="D53" s="213"/>
      <c r="E53" s="214">
        <f>ROUNDDOWN(C53*I38,0)</f>
        <v>0</v>
      </c>
      <c r="F53" s="214"/>
      <c r="G53" s="87" t="s">
        <v>42</v>
      </c>
      <c r="H53" s="150" t="s">
        <v>44</v>
      </c>
      <c r="I53" s="91" t="s">
        <v>48</v>
      </c>
      <c r="K53" s="75"/>
      <c r="L53" s="75"/>
      <c r="M53" s="75"/>
      <c r="N53" s="75"/>
      <c r="O53" s="75"/>
      <c r="P53" s="75"/>
      <c r="Q53" s="75"/>
      <c r="R53" s="75"/>
      <c r="S53" s="75"/>
    </row>
    <row r="54" spans="1:19" ht="14.1" customHeight="1">
      <c r="A54" s="87"/>
      <c r="B54" s="87"/>
      <c r="C54" s="87"/>
      <c r="D54" s="87"/>
      <c r="E54" s="87"/>
      <c r="F54" s="87"/>
      <c r="G54" s="87"/>
      <c r="H54" s="87"/>
    </row>
    <row r="55" spans="1:19" ht="25.5" customHeight="1">
      <c r="A55" s="153">
        <v>9</v>
      </c>
      <c r="B55" s="182" t="s">
        <v>75</v>
      </c>
      <c r="C55" s="146" t="s">
        <v>12</v>
      </c>
      <c r="D55" s="148" t="s">
        <v>74</v>
      </c>
      <c r="E55" s="146" t="s">
        <v>13</v>
      </c>
      <c r="G55" s="87"/>
      <c r="H55" s="87"/>
    </row>
    <row r="56" spans="1:19" ht="25.5" customHeight="1">
      <c r="A56" s="153"/>
      <c r="B56" s="182"/>
      <c r="C56" s="117">
        <f>VLOOKUP(N42,Q42:S47,3)</f>
        <v>1140</v>
      </c>
      <c r="D56" s="111">
        <f>IF(I11&lt;M42,0,IF(I11-M42&gt;I33,I33,I11-M42))</f>
        <v>0</v>
      </c>
      <c r="E56" s="117">
        <f>IF(D56&gt;0,C56*D56,0)</f>
        <v>0</v>
      </c>
      <c r="G56" s="87"/>
      <c r="H56" s="87"/>
      <c r="I56" s="87"/>
    </row>
    <row r="57" spans="1:19" ht="14.1" customHeight="1">
      <c r="A57" s="87"/>
      <c r="B57" s="87"/>
      <c r="C57" s="87"/>
      <c r="D57" s="87"/>
      <c r="E57" s="87"/>
      <c r="F57" s="87"/>
      <c r="G57" s="87"/>
      <c r="H57" s="87"/>
      <c r="I57" s="87"/>
    </row>
    <row r="58" spans="1:19" ht="25.5" customHeight="1">
      <c r="A58" s="153">
        <v>10</v>
      </c>
      <c r="B58" s="182" t="s">
        <v>76</v>
      </c>
      <c r="C58" s="146" t="s">
        <v>12</v>
      </c>
      <c r="D58" s="148" t="s">
        <v>74</v>
      </c>
      <c r="E58" s="146" t="s">
        <v>13</v>
      </c>
      <c r="G58" s="87"/>
      <c r="H58" s="87"/>
      <c r="I58" s="87"/>
    </row>
    <row r="59" spans="1:19" ht="25.5" customHeight="1">
      <c r="A59" s="153"/>
      <c r="B59" s="182"/>
      <c r="C59" s="117">
        <f>S47</f>
        <v>2280</v>
      </c>
      <c r="D59" s="118">
        <f>I33-D56</f>
        <v>0</v>
      </c>
      <c r="E59" s="117">
        <f>C59*D59</f>
        <v>0</v>
      </c>
      <c r="G59" s="87"/>
      <c r="H59" s="87"/>
      <c r="I59" s="87"/>
    </row>
    <row r="60" spans="1:19" ht="14.1" customHeight="1">
      <c r="A60" s="87"/>
      <c r="B60" s="87"/>
      <c r="C60" s="87"/>
      <c r="D60" s="87"/>
      <c r="E60" s="87"/>
      <c r="F60" s="87"/>
      <c r="G60" s="87"/>
      <c r="H60" s="87"/>
      <c r="I60" s="87"/>
    </row>
    <row r="61" spans="1:19" ht="23.1" customHeight="1">
      <c r="A61" s="144">
        <v>11</v>
      </c>
      <c r="B61" s="119" t="s">
        <v>28</v>
      </c>
      <c r="C61" s="120" t="str">
        <f>第５号様式別紙１!A4</f>
        <v>非該当</v>
      </c>
      <c r="D61" s="121">
        <f>IF(C61="該当",1.5,1)</f>
        <v>1</v>
      </c>
      <c r="E61" s="87"/>
      <c r="F61" s="87"/>
      <c r="G61" s="87"/>
      <c r="H61" s="87"/>
      <c r="I61" s="87"/>
    </row>
    <row r="62" spans="1:19" ht="14.1" customHeight="1" thickBot="1">
      <c r="A62" s="87"/>
      <c r="B62" s="87"/>
      <c r="C62" s="87"/>
      <c r="D62" s="87"/>
      <c r="E62" s="87"/>
      <c r="F62" s="87"/>
      <c r="G62" s="87"/>
      <c r="H62" s="87"/>
      <c r="I62" s="87"/>
    </row>
    <row r="63" spans="1:19" ht="23.1" customHeight="1" thickBot="1">
      <c r="A63" s="122">
        <v>12</v>
      </c>
      <c r="B63" s="123" t="s">
        <v>170</v>
      </c>
      <c r="C63" s="201">
        <f>(E56+E59)*D61</f>
        <v>0</v>
      </c>
      <c r="D63" s="202"/>
      <c r="E63" s="87"/>
      <c r="F63" s="124"/>
      <c r="G63" s="98"/>
      <c r="H63" s="87"/>
      <c r="I63" s="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H35:H36"/>
    <mergeCell ref="A41:A43"/>
    <mergeCell ref="Q41:R41"/>
    <mergeCell ref="A44:I48"/>
    <mergeCell ref="A49:I49"/>
    <mergeCell ref="A51:A53"/>
    <mergeCell ref="C51:D51"/>
    <mergeCell ref="E51:F51"/>
    <mergeCell ref="H51:H52"/>
    <mergeCell ref="C52:D52"/>
    <mergeCell ref="F28:F29"/>
    <mergeCell ref="G28:G29"/>
    <mergeCell ref="H28:H29"/>
    <mergeCell ref="A35:A38"/>
    <mergeCell ref="B35:B36"/>
    <mergeCell ref="C35:C36"/>
    <mergeCell ref="D35:D36"/>
    <mergeCell ref="E35:E36"/>
    <mergeCell ref="F35:F36"/>
    <mergeCell ref="G35:G36"/>
    <mergeCell ref="K24:L27"/>
    <mergeCell ref="P24:Q26"/>
    <mergeCell ref="A25:A26"/>
    <mergeCell ref="B25:B26"/>
    <mergeCell ref="P27:Q27"/>
    <mergeCell ref="A28:A30"/>
    <mergeCell ref="B28:B30"/>
    <mergeCell ref="C28:C29"/>
    <mergeCell ref="D28:D29"/>
    <mergeCell ref="E28:E29"/>
    <mergeCell ref="K18:K19"/>
    <mergeCell ref="A20:A22"/>
    <mergeCell ref="B20:B22"/>
    <mergeCell ref="C20:C21"/>
    <mergeCell ref="D20:D21"/>
    <mergeCell ref="E20:E21"/>
    <mergeCell ref="F20:F21"/>
    <mergeCell ref="G20:G21"/>
    <mergeCell ref="Q15:Q16"/>
    <mergeCell ref="R15:R16"/>
    <mergeCell ref="A16:A18"/>
    <mergeCell ref="B16:B18"/>
    <mergeCell ref="C16:C17"/>
    <mergeCell ref="D16:D17"/>
    <mergeCell ref="E16:E17"/>
    <mergeCell ref="F16:F17"/>
    <mergeCell ref="G16:G17"/>
    <mergeCell ref="H16:H17"/>
    <mergeCell ref="A14:I14"/>
    <mergeCell ref="K15:L17"/>
    <mergeCell ref="M15:M16"/>
    <mergeCell ref="N15:N16"/>
    <mergeCell ref="O15:O16"/>
    <mergeCell ref="P15:P16"/>
    <mergeCell ref="G7:G8"/>
    <mergeCell ref="H7:H8"/>
    <mergeCell ref="K9:L10"/>
    <mergeCell ref="K11:L11"/>
    <mergeCell ref="A12:I12"/>
    <mergeCell ref="A13:I13"/>
    <mergeCell ref="A7:A11"/>
    <mergeCell ref="B7:B8"/>
    <mergeCell ref="C7:C8"/>
    <mergeCell ref="D7:D8"/>
    <mergeCell ref="E7:E8"/>
    <mergeCell ref="F7:F8"/>
    <mergeCell ref="C2:F2"/>
    <mergeCell ref="G2:I2"/>
    <mergeCell ref="A3:A5"/>
    <mergeCell ref="C3:F3"/>
    <mergeCell ref="G3:I3"/>
    <mergeCell ref="C4:D4"/>
    <mergeCell ref="C5:D5"/>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75" customWidth="1"/>
    <col min="2" max="2" width="27.375" style="75" customWidth="1"/>
    <col min="3" max="8" width="10.75" style="75" customWidth="1"/>
    <col min="9" max="9" width="16.5" style="75" customWidth="1"/>
    <col min="10" max="12" width="9" style="75" hidden="1" customWidth="1"/>
    <col min="13" max="20" width="11.625" style="75" hidden="1" customWidth="1"/>
    <col min="21" max="21" width="11.625" style="75" customWidth="1"/>
    <col min="22" max="16384" width="9" style="75"/>
  </cols>
  <sheetData>
    <row r="1" spans="1:23" ht="34.5" customHeight="1">
      <c r="A1" s="142" t="s">
        <v>169</v>
      </c>
    </row>
    <row r="2" spans="1:23" ht="15" customHeight="1">
      <c r="A2" s="144" t="s">
        <v>5</v>
      </c>
      <c r="B2" s="144" t="s">
        <v>56</v>
      </c>
      <c r="C2" s="194" t="s">
        <v>6</v>
      </c>
      <c r="D2" s="195"/>
      <c r="E2" s="195"/>
      <c r="F2" s="196"/>
      <c r="G2" s="153" t="s">
        <v>49</v>
      </c>
      <c r="H2" s="153"/>
      <c r="I2" s="153"/>
      <c r="K2" s="63"/>
      <c r="L2" s="63"/>
      <c r="M2" s="64"/>
      <c r="N2" s="64"/>
      <c r="O2" s="64"/>
      <c r="P2" s="64"/>
      <c r="Q2" s="63"/>
      <c r="R2" s="63"/>
      <c r="S2" s="64"/>
      <c r="T2" s="64"/>
      <c r="U2" s="64"/>
      <c r="V2" s="64"/>
      <c r="W2" s="63"/>
    </row>
    <row r="3" spans="1:23" ht="26.25" customHeight="1">
      <c r="A3" s="191" t="s">
        <v>144</v>
      </c>
      <c r="B3" s="149"/>
      <c r="C3" s="197"/>
      <c r="D3" s="198"/>
      <c r="E3" s="198"/>
      <c r="F3" s="199"/>
      <c r="G3" s="193"/>
      <c r="H3" s="193"/>
      <c r="I3" s="193"/>
    </row>
    <row r="4" spans="1:23" ht="15" customHeight="1">
      <c r="A4" s="191"/>
      <c r="B4" s="144" t="s">
        <v>7</v>
      </c>
      <c r="C4" s="192" t="s">
        <v>19</v>
      </c>
      <c r="D4" s="192"/>
      <c r="K4" s="63"/>
      <c r="L4" s="63"/>
      <c r="M4" s="64"/>
      <c r="N4" s="64"/>
      <c r="O4" s="64"/>
      <c r="P4" s="64"/>
      <c r="Q4" s="63"/>
      <c r="R4" s="63"/>
      <c r="S4" s="64"/>
      <c r="T4" s="64"/>
      <c r="U4" s="64"/>
      <c r="V4" s="64"/>
      <c r="W4" s="63"/>
    </row>
    <row r="5" spans="1:23" ht="26.25" customHeight="1">
      <c r="A5" s="191"/>
      <c r="B5" s="149"/>
      <c r="C5" s="193"/>
      <c r="D5" s="193"/>
      <c r="K5" s="63"/>
      <c r="L5" s="63"/>
      <c r="M5" s="64"/>
      <c r="N5" s="64"/>
      <c r="O5" s="64"/>
      <c r="P5" s="64"/>
    </row>
    <row r="6" spans="1:23" ht="19.5" thickBot="1"/>
    <row r="7" spans="1:23" ht="14.1" customHeight="1" thickBot="1">
      <c r="A7" s="153">
        <v>1</v>
      </c>
      <c r="B7" s="160" t="s">
        <v>57</v>
      </c>
      <c r="C7" s="154" t="s">
        <v>0</v>
      </c>
      <c r="D7" s="156" t="s">
        <v>1</v>
      </c>
      <c r="E7" s="158" t="s">
        <v>2</v>
      </c>
      <c r="F7" s="180" t="s">
        <v>4</v>
      </c>
      <c r="G7" s="164" t="s">
        <v>3</v>
      </c>
      <c r="H7" s="166" t="s">
        <v>8</v>
      </c>
      <c r="I7" s="77"/>
    </row>
    <row r="8" spans="1:23" ht="14.1" customHeight="1" thickBot="1">
      <c r="A8" s="153"/>
      <c r="B8" s="161"/>
      <c r="C8" s="155"/>
      <c r="D8" s="157"/>
      <c r="E8" s="158"/>
      <c r="F8" s="181"/>
      <c r="G8" s="165"/>
      <c r="H8" s="167"/>
      <c r="I8" s="78" t="s">
        <v>59</v>
      </c>
      <c r="K8" s="75" t="s">
        <v>122</v>
      </c>
    </row>
    <row r="9" spans="1:23" ht="24" customHeight="1">
      <c r="A9" s="153"/>
      <c r="B9" s="79" t="s">
        <v>35</v>
      </c>
      <c r="C9" s="10"/>
      <c r="D9" s="11"/>
      <c r="E9" s="12"/>
      <c r="F9" s="13"/>
      <c r="G9" s="14"/>
      <c r="H9" s="80">
        <f>SUM(C9:G9)</f>
        <v>0</v>
      </c>
      <c r="I9" s="81">
        <f>SUM(C9,D9,F9)</f>
        <v>0</v>
      </c>
      <c r="K9" s="168" t="s">
        <v>63</v>
      </c>
      <c r="L9" s="169"/>
    </row>
    <row r="10" spans="1:23" ht="24" customHeight="1" thickBot="1">
      <c r="A10" s="153"/>
      <c r="B10" s="82" t="s">
        <v>58</v>
      </c>
      <c r="C10" s="15"/>
      <c r="D10" s="16"/>
      <c r="E10" s="17"/>
      <c r="F10" s="18"/>
      <c r="G10" s="19"/>
      <c r="H10" s="83">
        <f>SUM(C10:G10)</f>
        <v>0</v>
      </c>
      <c r="I10" s="84">
        <f>SUM(C10,D10,F10)</f>
        <v>0</v>
      </c>
      <c r="K10" s="170"/>
      <c r="L10" s="171"/>
    </row>
    <row r="11" spans="1:23" ht="24" customHeight="1" thickTop="1" thickBot="1">
      <c r="A11" s="153"/>
      <c r="B11" s="85" t="str">
        <f>"③　統合前病床数＝"&amp; $K11&amp;" （※２）"</f>
        <v>③　統合前病床数＝② （※２）</v>
      </c>
      <c r="C11" s="5">
        <f>IF($K11="①",C9,C10)</f>
        <v>0</v>
      </c>
      <c r="D11" s="6">
        <f>IF($K11="①",D9,D10)</f>
        <v>0</v>
      </c>
      <c r="E11" s="7">
        <f>IF($K11="①",E9,E10)</f>
        <v>0</v>
      </c>
      <c r="F11" s="8">
        <f>IF($K11="①",F9,F10)</f>
        <v>0</v>
      </c>
      <c r="G11" s="9">
        <f>IF($K11="①",G9,G10)</f>
        <v>0</v>
      </c>
      <c r="H11" s="86">
        <f>SUM(C11:G11)</f>
        <v>0</v>
      </c>
      <c r="I11" s="8">
        <f>SUM(C11,D11,F11)</f>
        <v>0</v>
      </c>
      <c r="K11" s="172" t="str">
        <f>IF(I9&lt;I10,"①","②")</f>
        <v>②</v>
      </c>
      <c r="L11" s="173"/>
    </row>
    <row r="12" spans="1:23" s="87" customFormat="1" ht="54" customHeight="1">
      <c r="A12" s="162" t="s">
        <v>60</v>
      </c>
      <c r="B12" s="163"/>
      <c r="C12" s="163"/>
      <c r="D12" s="163"/>
      <c r="E12" s="163"/>
      <c r="F12" s="163"/>
      <c r="G12" s="163"/>
      <c r="H12" s="163"/>
      <c r="I12" s="163"/>
      <c r="N12" s="75"/>
      <c r="O12" s="75"/>
      <c r="P12" s="75"/>
      <c r="Q12" s="75"/>
      <c r="R12" s="75"/>
    </row>
    <row r="13" spans="1:23" s="87" customFormat="1">
      <c r="A13" s="163" t="s">
        <v>61</v>
      </c>
      <c r="B13" s="163"/>
      <c r="C13" s="163"/>
      <c r="D13" s="163"/>
      <c r="E13" s="163"/>
      <c r="F13" s="163"/>
      <c r="G13" s="163"/>
      <c r="H13" s="163"/>
      <c r="I13" s="163"/>
      <c r="K13" s="75"/>
      <c r="L13" s="75"/>
      <c r="M13" s="75"/>
      <c r="N13" s="75"/>
      <c r="O13" s="75"/>
      <c r="P13" s="75"/>
      <c r="Q13" s="75"/>
      <c r="R13" s="75"/>
      <c r="S13" s="126"/>
    </row>
    <row r="14" spans="1:23" s="87" customFormat="1" ht="19.5" thickBot="1">
      <c r="A14" s="163" t="s">
        <v>62</v>
      </c>
      <c r="B14" s="163"/>
      <c r="C14" s="163"/>
      <c r="D14" s="163"/>
      <c r="E14" s="163"/>
      <c r="F14" s="163"/>
      <c r="G14" s="163"/>
      <c r="H14" s="163"/>
      <c r="I14" s="163"/>
      <c r="K14" s="75" t="s">
        <v>103</v>
      </c>
      <c r="L14" s="75"/>
      <c r="N14" s="75"/>
      <c r="O14" s="75"/>
      <c r="P14" s="75"/>
      <c r="Q14" s="75"/>
      <c r="R14" s="75"/>
      <c r="S14" s="125"/>
    </row>
    <row r="15" spans="1:23" ht="14.1" customHeight="1" thickBot="1">
      <c r="A15" s="87"/>
      <c r="B15" s="87"/>
      <c r="C15" s="87"/>
      <c r="D15" s="87"/>
      <c r="E15" s="87"/>
      <c r="F15" s="87"/>
      <c r="G15" s="87"/>
      <c r="H15" s="87"/>
      <c r="I15" s="87"/>
      <c r="K15" s="174" t="s">
        <v>98</v>
      </c>
      <c r="L15" s="175"/>
      <c r="M15" s="224" t="s">
        <v>0</v>
      </c>
      <c r="N15" s="224" t="s">
        <v>1</v>
      </c>
      <c r="O15" s="224" t="s">
        <v>2</v>
      </c>
      <c r="P15" s="205" t="s">
        <v>4</v>
      </c>
      <c r="Q15" s="228" t="s">
        <v>24</v>
      </c>
      <c r="R15" s="223" t="s">
        <v>8</v>
      </c>
      <c r="S15" s="25"/>
    </row>
    <row r="16" spans="1:23" ht="14.1" customHeight="1" thickBot="1">
      <c r="A16" s="153">
        <v>2</v>
      </c>
      <c r="B16" s="159" t="s">
        <v>25</v>
      </c>
      <c r="C16" s="154" t="s">
        <v>0</v>
      </c>
      <c r="D16" s="156" t="s">
        <v>1</v>
      </c>
      <c r="E16" s="158" t="s">
        <v>2</v>
      </c>
      <c r="F16" s="180" t="s">
        <v>4</v>
      </c>
      <c r="G16" s="165" t="s">
        <v>24</v>
      </c>
      <c r="H16" s="166" t="s">
        <v>8</v>
      </c>
      <c r="I16" s="77"/>
      <c r="K16" s="176"/>
      <c r="L16" s="177"/>
      <c r="M16" s="225"/>
      <c r="N16" s="225"/>
      <c r="O16" s="225"/>
      <c r="P16" s="206"/>
      <c r="Q16" s="179"/>
      <c r="R16" s="223"/>
      <c r="S16" s="26" t="s">
        <v>64</v>
      </c>
    </row>
    <row r="17" spans="1:19" ht="14.1" customHeight="1">
      <c r="A17" s="153"/>
      <c r="B17" s="159"/>
      <c r="C17" s="155"/>
      <c r="D17" s="157"/>
      <c r="E17" s="158"/>
      <c r="F17" s="181"/>
      <c r="G17" s="165"/>
      <c r="H17" s="167"/>
      <c r="I17" s="78" t="s">
        <v>9</v>
      </c>
      <c r="K17" s="178"/>
      <c r="L17" s="179"/>
      <c r="M17" s="27">
        <f>C18-C11</f>
        <v>0</v>
      </c>
      <c r="N17" s="27">
        <f>D18-D11</f>
        <v>0</v>
      </c>
      <c r="O17" s="27">
        <f>E18-E11</f>
        <v>0</v>
      </c>
      <c r="P17" s="28">
        <f>F18-F11</f>
        <v>0</v>
      </c>
      <c r="Q17" s="29">
        <f t="shared" ref="Q17" si="0">G18-G11</f>
        <v>0</v>
      </c>
      <c r="R17" s="30">
        <f>H18-H11</f>
        <v>0</v>
      </c>
      <c r="S17" s="27">
        <f>I18-I11</f>
        <v>0</v>
      </c>
    </row>
    <row r="18" spans="1:19" ht="24" customHeight="1" thickBot="1">
      <c r="A18" s="153"/>
      <c r="B18" s="159"/>
      <c r="C18" s="21"/>
      <c r="D18" s="22"/>
      <c r="E18" s="23"/>
      <c r="F18" s="24"/>
      <c r="G18" s="88">
        <v>0</v>
      </c>
      <c r="H18" s="89">
        <f>SUM(C18:G18)</f>
        <v>0</v>
      </c>
      <c r="I18" s="90">
        <f>SUM(C18,D18,F18)</f>
        <v>0</v>
      </c>
      <c r="K18" s="226" t="s">
        <v>99</v>
      </c>
      <c r="L18" s="65" t="s">
        <v>100</v>
      </c>
      <c r="M18" s="136">
        <f>IF(M17&gt;0,M17*-1,0)</f>
        <v>0</v>
      </c>
      <c r="N18" s="136">
        <f>IF(N17&gt;0,N17*-1,0)</f>
        <v>0</v>
      </c>
      <c r="O18" s="136">
        <f>IF(O17&gt;0,O17*-1,0)</f>
        <v>0</v>
      </c>
      <c r="P18" s="137">
        <f>IF(P17&gt;0,P17*-1,0)</f>
        <v>0</v>
      </c>
      <c r="Q18" s="68"/>
      <c r="R18" s="66"/>
      <c r="S18" s="72">
        <f>IF(S17&gt;0,S17*-1,0)</f>
        <v>0</v>
      </c>
    </row>
    <row r="19" spans="1:19" s="93" customFormat="1" ht="14.1" customHeight="1" thickBot="1">
      <c r="A19" s="91"/>
      <c r="B19" s="91"/>
      <c r="C19" s="20"/>
      <c r="D19" s="20"/>
      <c r="E19" s="20"/>
      <c r="F19" s="20"/>
      <c r="G19" s="20"/>
      <c r="H19" s="20"/>
      <c r="I19" s="92"/>
      <c r="K19" s="227"/>
      <c r="L19" s="135" t="s">
        <v>101</v>
      </c>
      <c r="M19" s="138">
        <f>IF(M17&lt;0,M17*-1,0)</f>
        <v>0</v>
      </c>
      <c r="N19" s="138">
        <f t="shared" ref="N19:P19" si="1">IF(N17&lt;0,N17*-1,0)</f>
        <v>0</v>
      </c>
      <c r="O19" s="138">
        <f t="shared" si="1"/>
        <v>0</v>
      </c>
      <c r="P19" s="139">
        <f t="shared" si="1"/>
        <v>0</v>
      </c>
      <c r="Q19" s="69"/>
      <c r="R19" s="67"/>
      <c r="S19" s="73">
        <f>IF(S17&lt;0,S17*-1,0)</f>
        <v>0</v>
      </c>
    </row>
    <row r="20" spans="1:19" ht="14.1" customHeight="1">
      <c r="A20" s="153">
        <v>3</v>
      </c>
      <c r="B20" s="159" t="s">
        <v>111</v>
      </c>
      <c r="C20" s="154" t="s">
        <v>0</v>
      </c>
      <c r="D20" s="156" t="s">
        <v>1</v>
      </c>
      <c r="E20" s="158" t="s">
        <v>2</v>
      </c>
      <c r="F20" s="180" t="s">
        <v>4</v>
      </c>
      <c r="G20" s="196" t="s">
        <v>18</v>
      </c>
      <c r="H20" s="87"/>
      <c r="I20" s="87"/>
      <c r="Q20" s="94"/>
    </row>
    <row r="21" spans="1:19" ht="14.1" customHeight="1">
      <c r="A21" s="153"/>
      <c r="B21" s="159"/>
      <c r="C21" s="155"/>
      <c r="D21" s="157"/>
      <c r="E21" s="158"/>
      <c r="F21" s="181"/>
      <c r="G21" s="196"/>
      <c r="H21" s="87"/>
      <c r="I21" s="87"/>
      <c r="K21" s="71"/>
      <c r="L21" s="71"/>
      <c r="M21" s="71"/>
      <c r="N21" s="71"/>
      <c r="O21" s="71"/>
      <c r="P21" s="71"/>
      <c r="Q21" s="95"/>
      <c r="R21" s="71"/>
      <c r="S21" s="71"/>
    </row>
    <row r="22" spans="1:19" ht="24" customHeight="1" thickBot="1">
      <c r="A22" s="153"/>
      <c r="B22" s="159"/>
      <c r="C22" s="21"/>
      <c r="D22" s="22"/>
      <c r="E22" s="23"/>
      <c r="F22" s="24"/>
      <c r="G22" s="88">
        <f>SUM(C22,D22,F22)</f>
        <v>0</v>
      </c>
      <c r="H22" s="87"/>
      <c r="I22" s="87"/>
    </row>
    <row r="23" spans="1:19" ht="18.75" customHeight="1" thickBot="1">
      <c r="A23" s="96" t="s">
        <v>65</v>
      </c>
      <c r="B23" s="97"/>
      <c r="C23" s="98"/>
      <c r="D23" s="98"/>
      <c r="E23" s="98"/>
      <c r="F23" s="98"/>
      <c r="G23" s="98"/>
      <c r="H23" s="87"/>
      <c r="I23" s="87"/>
      <c r="K23" s="75" t="s">
        <v>118</v>
      </c>
      <c r="P23" s="75" t="s">
        <v>119</v>
      </c>
    </row>
    <row r="24" spans="1:19" ht="14.1" customHeight="1">
      <c r="A24" s="87"/>
      <c r="B24" s="87"/>
      <c r="C24" s="87"/>
      <c r="D24" s="87"/>
      <c r="E24" s="87"/>
      <c r="F24" s="87"/>
      <c r="G24" s="87"/>
      <c r="H24" s="87"/>
      <c r="I24" s="87"/>
      <c r="K24" s="215" t="s">
        <v>84</v>
      </c>
      <c r="L24" s="216"/>
      <c r="M24" s="40" t="s">
        <v>115</v>
      </c>
      <c r="N24" s="41" t="s">
        <v>116</v>
      </c>
      <c r="O24" s="59" t="s">
        <v>112</v>
      </c>
      <c r="P24" s="207" t="s">
        <v>85</v>
      </c>
      <c r="Q24" s="208"/>
      <c r="R24" s="42"/>
      <c r="S24" s="43"/>
    </row>
    <row r="25" spans="1:19" ht="21.75" customHeight="1">
      <c r="A25" s="153">
        <v>4</v>
      </c>
      <c r="B25" s="203" t="s">
        <v>36</v>
      </c>
      <c r="C25" s="147" t="s">
        <v>2</v>
      </c>
      <c r="D25" s="147" t="s">
        <v>10</v>
      </c>
      <c r="E25" s="147" t="s">
        <v>8</v>
      </c>
      <c r="F25" s="87"/>
      <c r="G25" s="87"/>
      <c r="H25" s="87"/>
      <c r="I25" s="87"/>
      <c r="K25" s="217"/>
      <c r="L25" s="218"/>
      <c r="M25" s="44" t="s">
        <v>86</v>
      </c>
      <c r="N25" s="45" t="s">
        <v>87</v>
      </c>
      <c r="O25" s="46" t="s">
        <v>88</v>
      </c>
      <c r="P25" s="209"/>
      <c r="Q25" s="210"/>
      <c r="R25" s="47" t="s">
        <v>89</v>
      </c>
      <c r="S25" s="48" t="s">
        <v>90</v>
      </c>
    </row>
    <row r="26" spans="1:19" ht="25.5" customHeight="1" thickBot="1">
      <c r="A26" s="153"/>
      <c r="B26" s="203"/>
      <c r="C26" s="100">
        <f>IF(E11&lt;E18,P27,0)</f>
        <v>0</v>
      </c>
      <c r="D26" s="31"/>
      <c r="E26" s="100">
        <f>SUM(C26:D26)</f>
        <v>0</v>
      </c>
      <c r="F26" s="101"/>
      <c r="G26" s="87"/>
      <c r="H26" s="87"/>
      <c r="I26" s="87"/>
      <c r="K26" s="217"/>
      <c r="L26" s="218"/>
      <c r="M26" s="49" t="s">
        <v>113</v>
      </c>
      <c r="N26" s="50" t="s">
        <v>114</v>
      </c>
      <c r="O26" s="51" t="s">
        <v>93</v>
      </c>
      <c r="P26" s="209"/>
      <c r="Q26" s="210"/>
      <c r="R26" s="52" t="s">
        <v>91</v>
      </c>
      <c r="S26" s="53" t="s">
        <v>92</v>
      </c>
    </row>
    <row r="27" spans="1:19" ht="14.1" customHeight="1" thickBot="1">
      <c r="A27" s="87"/>
      <c r="B27" s="87"/>
      <c r="C27" s="87"/>
      <c r="D27" s="87"/>
      <c r="E27" s="87"/>
      <c r="F27" s="87"/>
      <c r="G27" s="87"/>
      <c r="H27" s="87"/>
      <c r="I27" s="87"/>
      <c r="K27" s="219"/>
      <c r="L27" s="220"/>
      <c r="M27" s="54">
        <f>I11-I18</f>
        <v>0</v>
      </c>
      <c r="N27" s="55">
        <f>G22</f>
        <v>0</v>
      </c>
      <c r="O27" s="56">
        <f>IF(M27&gt;N27,M27-N27,0)</f>
        <v>0</v>
      </c>
      <c r="P27" s="211">
        <f>MIN(R27:S27)</f>
        <v>0</v>
      </c>
      <c r="Q27" s="212"/>
      <c r="R27" s="57">
        <f>O27-D26</f>
        <v>0</v>
      </c>
      <c r="S27" s="58">
        <f>E18+E22-E11</f>
        <v>0</v>
      </c>
    </row>
    <row r="28" spans="1:19" ht="14.1" customHeight="1" thickBot="1">
      <c r="A28" s="153">
        <v>5</v>
      </c>
      <c r="B28" s="159" t="s">
        <v>66</v>
      </c>
      <c r="C28" s="154" t="s">
        <v>0</v>
      </c>
      <c r="D28" s="156" t="s">
        <v>1</v>
      </c>
      <c r="E28" s="158" t="s">
        <v>2</v>
      </c>
      <c r="F28" s="180" t="s">
        <v>4</v>
      </c>
      <c r="G28" s="165" t="s">
        <v>3</v>
      </c>
      <c r="H28" s="166" t="s">
        <v>8</v>
      </c>
      <c r="I28" s="77"/>
    </row>
    <row r="29" spans="1:19" ht="14.1" customHeight="1">
      <c r="A29" s="153"/>
      <c r="B29" s="159"/>
      <c r="C29" s="155"/>
      <c r="D29" s="157"/>
      <c r="E29" s="158"/>
      <c r="F29" s="181"/>
      <c r="G29" s="165"/>
      <c r="H29" s="167"/>
      <c r="I29" s="78" t="s">
        <v>9</v>
      </c>
    </row>
    <row r="30" spans="1:19" ht="24" customHeight="1" thickBot="1">
      <c r="A30" s="153"/>
      <c r="B30" s="159"/>
      <c r="C30" s="102">
        <f>C11-C18</f>
        <v>0</v>
      </c>
      <c r="D30" s="103">
        <f>D11-D18</f>
        <v>0</v>
      </c>
      <c r="E30" s="104">
        <f>E11-E18</f>
        <v>0</v>
      </c>
      <c r="F30" s="105">
        <f>F11-F18</f>
        <v>0</v>
      </c>
      <c r="G30" s="88">
        <f>G11-G18</f>
        <v>0</v>
      </c>
      <c r="H30" s="89">
        <f>SUM(C30:G30)</f>
        <v>0</v>
      </c>
      <c r="I30" s="62">
        <f>C30+D30+F30</f>
        <v>0</v>
      </c>
    </row>
    <row r="31" spans="1:19" ht="14.1" customHeight="1" thickBot="1">
      <c r="A31" s="87"/>
      <c r="B31" s="87"/>
      <c r="C31" s="87"/>
      <c r="D31" s="87"/>
      <c r="E31" s="87"/>
      <c r="F31" s="87"/>
      <c r="G31" s="87"/>
      <c r="H31" s="87"/>
    </row>
    <row r="32" spans="1:19" ht="24.95" customHeight="1">
      <c r="A32" s="87"/>
      <c r="B32" s="87"/>
      <c r="C32" s="87"/>
      <c r="D32" s="87"/>
      <c r="F32" s="60" t="s">
        <v>96</v>
      </c>
      <c r="G32" s="128" t="s">
        <v>107</v>
      </c>
      <c r="H32" s="140" t="s">
        <v>117</v>
      </c>
      <c r="I32" s="61" t="s">
        <v>97</v>
      </c>
    </row>
    <row r="33" spans="1:19" ht="24.95" customHeight="1" thickBot="1">
      <c r="A33" s="87"/>
      <c r="B33" s="87"/>
      <c r="C33" s="87"/>
      <c r="D33" s="87"/>
      <c r="F33" s="27">
        <f>I30</f>
        <v>0</v>
      </c>
      <c r="G33" s="27">
        <f>E26</f>
        <v>0</v>
      </c>
      <c r="H33" s="28">
        <f>G22</f>
        <v>0</v>
      </c>
      <c r="I33" s="90">
        <f>IF(F33-G33-H33&lt;0,0,F33-G33-H33)</f>
        <v>0</v>
      </c>
    </row>
    <row r="34" spans="1:19" ht="14.1" customHeight="1" thickBot="1">
      <c r="A34" s="87"/>
      <c r="B34" s="87"/>
      <c r="C34" s="87"/>
      <c r="D34" s="87"/>
      <c r="E34" s="87"/>
      <c r="F34" s="87"/>
      <c r="G34" s="87"/>
      <c r="H34" s="87"/>
      <c r="I34" s="70" t="s">
        <v>102</v>
      </c>
    </row>
    <row r="35" spans="1:19" ht="14.1" customHeight="1" thickBot="1">
      <c r="A35" s="153">
        <v>6</v>
      </c>
      <c r="B35" s="188" t="s">
        <v>67</v>
      </c>
      <c r="C35" s="154" t="s">
        <v>0</v>
      </c>
      <c r="D35" s="156" t="s">
        <v>1</v>
      </c>
      <c r="E35" s="158" t="s">
        <v>2</v>
      </c>
      <c r="F35" s="180" t="s">
        <v>4</v>
      </c>
      <c r="G35" s="165" t="s">
        <v>24</v>
      </c>
      <c r="H35" s="166" t="s">
        <v>8</v>
      </c>
      <c r="I35" s="77"/>
    </row>
    <row r="36" spans="1:19" ht="14.1" customHeight="1">
      <c r="A36" s="153"/>
      <c r="B36" s="189"/>
      <c r="C36" s="155"/>
      <c r="D36" s="157"/>
      <c r="E36" s="158"/>
      <c r="F36" s="181"/>
      <c r="G36" s="165"/>
      <c r="H36" s="167"/>
      <c r="I36" s="78" t="s">
        <v>9</v>
      </c>
    </row>
    <row r="37" spans="1:19" ht="24" customHeight="1">
      <c r="A37" s="153"/>
      <c r="B37" s="106" t="s">
        <v>35</v>
      </c>
      <c r="C37" s="1"/>
      <c r="D37" s="2"/>
      <c r="E37" s="23"/>
      <c r="F37" s="3"/>
      <c r="G37" s="4"/>
      <c r="H37" s="89">
        <f>SUM(C37:G37)</f>
        <v>0</v>
      </c>
      <c r="I37" s="107">
        <f>SUM(C37,D37,F37)</f>
        <v>0</v>
      </c>
    </row>
    <row r="38" spans="1:19" ht="24" customHeight="1" thickBot="1">
      <c r="A38" s="153"/>
      <c r="B38" s="106" t="s">
        <v>68</v>
      </c>
      <c r="C38" s="21"/>
      <c r="D38" s="22"/>
      <c r="E38" s="23"/>
      <c r="F38" s="24"/>
      <c r="G38" s="4"/>
      <c r="H38" s="89">
        <f>SUM(C38:G38)</f>
        <v>0</v>
      </c>
      <c r="I38" s="105">
        <f>SUM(C38,D38,F38)</f>
        <v>0</v>
      </c>
    </row>
    <row r="39" spans="1:19" ht="18.75" customHeight="1">
      <c r="A39" s="96" t="s">
        <v>69</v>
      </c>
      <c r="B39" s="97"/>
      <c r="C39" s="98"/>
      <c r="D39" s="98"/>
      <c r="E39" s="98"/>
      <c r="F39" s="98"/>
      <c r="G39" s="98"/>
      <c r="H39" s="87"/>
      <c r="I39" s="87"/>
      <c r="M39" s="75" t="s">
        <v>120</v>
      </c>
    </row>
    <row r="40" spans="1:19" ht="14.1" customHeight="1" thickBot="1">
      <c r="A40" s="87"/>
      <c r="B40" s="87"/>
      <c r="C40" s="87"/>
      <c r="D40" s="87"/>
      <c r="E40" s="87"/>
      <c r="F40" s="87"/>
      <c r="G40" s="87"/>
      <c r="H40" s="87"/>
      <c r="I40" s="87"/>
      <c r="M40" s="75" t="s">
        <v>104</v>
      </c>
      <c r="N40" s="75" t="s">
        <v>121</v>
      </c>
      <c r="Q40" s="75" t="s">
        <v>121</v>
      </c>
    </row>
    <row r="41" spans="1:19" ht="33" customHeight="1">
      <c r="A41" s="185">
        <v>7</v>
      </c>
      <c r="B41" s="145" t="s">
        <v>37</v>
      </c>
      <c r="C41" s="147" t="s">
        <v>0</v>
      </c>
      <c r="D41" s="147" t="s">
        <v>1</v>
      </c>
      <c r="E41" s="147" t="s">
        <v>4</v>
      </c>
      <c r="F41" s="147" t="s">
        <v>8</v>
      </c>
      <c r="G41" s="87"/>
      <c r="H41" s="87"/>
      <c r="I41" s="87"/>
      <c r="M41" s="127" t="s">
        <v>105</v>
      </c>
      <c r="N41" s="39" t="s">
        <v>106</v>
      </c>
      <c r="Q41" s="221" t="s">
        <v>77</v>
      </c>
      <c r="R41" s="222"/>
      <c r="S41" s="33" t="s">
        <v>78</v>
      </c>
    </row>
    <row r="42" spans="1:19" ht="23.25" customHeight="1">
      <c r="A42" s="186"/>
      <c r="B42" s="109" t="s">
        <v>70</v>
      </c>
      <c r="C42" s="32"/>
      <c r="D42" s="32"/>
      <c r="E42" s="32"/>
      <c r="F42" s="110">
        <f>SUM(C42:E42)</f>
        <v>0</v>
      </c>
      <c r="G42" s="87"/>
      <c r="H42" s="87"/>
      <c r="I42" s="87"/>
      <c r="M42" s="111">
        <f>IF(AND(I37&lt;&gt;I38,H53="Ｂ"),E53,E52)</f>
        <v>0</v>
      </c>
      <c r="N42" s="112">
        <f>IF(AND(I37&lt;&gt;I38,H53="Ｂ"),C53,C52)</f>
        <v>0</v>
      </c>
      <c r="Q42" s="34">
        <v>0</v>
      </c>
      <c r="R42" s="35" t="s">
        <v>79</v>
      </c>
      <c r="S42" s="28">
        <v>1140</v>
      </c>
    </row>
    <row r="43" spans="1:19" ht="23.25" customHeight="1">
      <c r="A43" s="187"/>
      <c r="B43" s="109" t="s">
        <v>71</v>
      </c>
      <c r="C43" s="32"/>
      <c r="D43" s="32"/>
      <c r="E43" s="32"/>
      <c r="F43" s="110">
        <f>SUM(C43:E43)</f>
        <v>0</v>
      </c>
      <c r="G43" s="87"/>
      <c r="H43" s="87"/>
      <c r="I43" s="87"/>
      <c r="Q43" s="34">
        <v>0.5</v>
      </c>
      <c r="R43" s="35" t="s">
        <v>80</v>
      </c>
      <c r="S43" s="28">
        <v>1368</v>
      </c>
    </row>
    <row r="44" spans="1:19" ht="23.25" customHeight="1">
      <c r="A44" s="183" t="s">
        <v>72</v>
      </c>
      <c r="B44" s="184"/>
      <c r="C44" s="184"/>
      <c r="D44" s="184"/>
      <c r="E44" s="184"/>
      <c r="F44" s="184"/>
      <c r="G44" s="184"/>
      <c r="H44" s="184"/>
      <c r="I44" s="184"/>
      <c r="Q44" s="34">
        <v>0.6</v>
      </c>
      <c r="R44" s="35" t="s">
        <v>81</v>
      </c>
      <c r="S44" s="28">
        <v>1596</v>
      </c>
    </row>
    <row r="45" spans="1:19" ht="23.25" customHeight="1">
      <c r="A45" s="184"/>
      <c r="B45" s="184"/>
      <c r="C45" s="184"/>
      <c r="D45" s="184"/>
      <c r="E45" s="184"/>
      <c r="F45" s="184"/>
      <c r="G45" s="184"/>
      <c r="H45" s="184"/>
      <c r="I45" s="184"/>
      <c r="Q45" s="34">
        <v>0.7</v>
      </c>
      <c r="R45" s="35" t="s">
        <v>82</v>
      </c>
      <c r="S45" s="28">
        <v>1824</v>
      </c>
    </row>
    <row r="46" spans="1:19" ht="23.25" customHeight="1">
      <c r="A46" s="184"/>
      <c r="B46" s="184"/>
      <c r="C46" s="184"/>
      <c r="D46" s="184"/>
      <c r="E46" s="184"/>
      <c r="F46" s="184"/>
      <c r="G46" s="184"/>
      <c r="H46" s="184"/>
      <c r="I46" s="184"/>
      <c r="Q46" s="34">
        <v>0.8</v>
      </c>
      <c r="R46" s="35" t="s">
        <v>83</v>
      </c>
      <c r="S46" s="28">
        <v>2052</v>
      </c>
    </row>
    <row r="47" spans="1:19" ht="23.25" customHeight="1" thickBot="1">
      <c r="A47" s="184"/>
      <c r="B47" s="184"/>
      <c r="C47" s="184"/>
      <c r="D47" s="184"/>
      <c r="E47" s="184"/>
      <c r="F47" s="184"/>
      <c r="G47" s="184"/>
      <c r="H47" s="184"/>
      <c r="I47" s="184"/>
      <c r="Q47" s="36">
        <v>0.9</v>
      </c>
      <c r="R47" s="37"/>
      <c r="S47" s="38">
        <v>2280</v>
      </c>
    </row>
    <row r="48" spans="1:19" ht="23.25" customHeight="1">
      <c r="A48" s="184"/>
      <c r="B48" s="184"/>
      <c r="C48" s="184"/>
      <c r="D48" s="184"/>
      <c r="E48" s="184"/>
      <c r="F48" s="184"/>
      <c r="G48" s="184"/>
      <c r="H48" s="184"/>
      <c r="I48" s="184"/>
      <c r="J48" s="87"/>
    </row>
    <row r="49" spans="1:19" s="20" customFormat="1">
      <c r="A49" s="200" t="s">
        <v>73</v>
      </c>
      <c r="B49" s="200"/>
      <c r="C49" s="200"/>
      <c r="D49" s="200"/>
      <c r="E49" s="200"/>
      <c r="F49" s="200"/>
      <c r="G49" s="200"/>
      <c r="H49" s="200"/>
      <c r="I49" s="200"/>
      <c r="J49" s="87"/>
      <c r="K49" s="75"/>
      <c r="L49" s="75"/>
      <c r="M49" s="75"/>
      <c r="N49" s="75"/>
      <c r="O49" s="75"/>
      <c r="P49" s="75"/>
      <c r="Q49" s="75"/>
      <c r="R49" s="75"/>
      <c r="S49" s="75"/>
    </row>
    <row r="50" spans="1:19" ht="14.1" customHeight="1">
      <c r="A50" s="87"/>
      <c r="B50" s="87"/>
      <c r="C50" s="87"/>
      <c r="D50" s="87"/>
      <c r="E50" s="87"/>
      <c r="F50" s="87"/>
      <c r="G50" s="87"/>
      <c r="H50" s="87"/>
      <c r="I50" s="87"/>
    </row>
    <row r="51" spans="1:19" s="87" customFormat="1" ht="24" customHeight="1">
      <c r="A51" s="185">
        <v>8</v>
      </c>
      <c r="B51" s="113" t="s">
        <v>38</v>
      </c>
      <c r="C51" s="190" t="s">
        <v>39</v>
      </c>
      <c r="D51" s="190"/>
      <c r="E51" s="190" t="s">
        <v>11</v>
      </c>
      <c r="F51" s="190"/>
      <c r="H51" s="203" t="s">
        <v>40</v>
      </c>
      <c r="K51" s="75"/>
      <c r="L51" s="75"/>
      <c r="M51" s="75"/>
      <c r="N51" s="75"/>
      <c r="O51" s="75"/>
      <c r="P51" s="75"/>
      <c r="Q51" s="75"/>
      <c r="R51" s="75"/>
      <c r="S51" s="75"/>
    </row>
    <row r="52" spans="1:19" s="87" customFormat="1" ht="24" customHeight="1">
      <c r="A52" s="186"/>
      <c r="B52" s="114" t="s">
        <v>41</v>
      </c>
      <c r="C52" s="213">
        <f>IFERROR(ROUNDDOWN(F42/I37*1/365,3),0)</f>
        <v>0</v>
      </c>
      <c r="D52" s="213"/>
      <c r="E52" s="214">
        <f>ROUNDDOWN(C52*I37,0)</f>
        <v>0</v>
      </c>
      <c r="F52" s="214"/>
      <c r="G52" s="87" t="s">
        <v>42</v>
      </c>
      <c r="H52" s="204"/>
      <c r="I52" s="91" t="s">
        <v>47</v>
      </c>
      <c r="K52" s="75"/>
      <c r="L52" s="75"/>
      <c r="M52" s="75"/>
      <c r="N52" s="75"/>
      <c r="O52" s="75"/>
      <c r="P52" s="75"/>
      <c r="Q52" s="75"/>
      <c r="R52" s="75"/>
      <c r="S52" s="75"/>
    </row>
    <row r="53" spans="1:19" s="87" customFormat="1" ht="24" customHeight="1">
      <c r="A53" s="187"/>
      <c r="B53" s="114" t="s">
        <v>43</v>
      </c>
      <c r="C53" s="213">
        <f>IFERROR(ROUNDDOWN(F43/I38*1/365,3),0)</f>
        <v>0</v>
      </c>
      <c r="D53" s="213"/>
      <c r="E53" s="214">
        <f>ROUNDDOWN(C53*I38,0)</f>
        <v>0</v>
      </c>
      <c r="F53" s="214"/>
      <c r="G53" s="87" t="s">
        <v>42</v>
      </c>
      <c r="H53" s="150" t="s">
        <v>44</v>
      </c>
      <c r="I53" s="91" t="s">
        <v>48</v>
      </c>
      <c r="K53" s="75"/>
      <c r="L53" s="75"/>
      <c r="M53" s="75"/>
      <c r="N53" s="75"/>
      <c r="O53" s="75"/>
      <c r="P53" s="75"/>
      <c r="Q53" s="75"/>
      <c r="R53" s="75"/>
      <c r="S53" s="75"/>
    </row>
    <row r="54" spans="1:19" ht="14.1" customHeight="1">
      <c r="A54" s="87"/>
      <c r="B54" s="87"/>
      <c r="C54" s="87"/>
      <c r="D54" s="87"/>
      <c r="E54" s="87"/>
      <c r="F54" s="87"/>
      <c r="G54" s="87"/>
      <c r="H54" s="87"/>
    </row>
    <row r="55" spans="1:19" ht="25.5" customHeight="1">
      <c r="A55" s="153">
        <v>9</v>
      </c>
      <c r="B55" s="182" t="s">
        <v>75</v>
      </c>
      <c r="C55" s="146" t="s">
        <v>12</v>
      </c>
      <c r="D55" s="148" t="s">
        <v>74</v>
      </c>
      <c r="E55" s="146" t="s">
        <v>13</v>
      </c>
      <c r="G55" s="87"/>
      <c r="H55" s="87"/>
    </row>
    <row r="56" spans="1:19" ht="25.5" customHeight="1">
      <c r="A56" s="153"/>
      <c r="B56" s="182"/>
      <c r="C56" s="117">
        <f>VLOOKUP(N42,Q42:S47,3)</f>
        <v>1140</v>
      </c>
      <c r="D56" s="111">
        <f>IF(I11&lt;M42,0,IF(I11-M42&gt;I33,I33,I11-M42))</f>
        <v>0</v>
      </c>
      <c r="E56" s="117">
        <f>IF(D56&gt;0,C56*D56,0)</f>
        <v>0</v>
      </c>
      <c r="G56" s="87"/>
      <c r="H56" s="87"/>
      <c r="I56" s="87"/>
    </row>
    <row r="57" spans="1:19" ht="14.1" customHeight="1">
      <c r="A57" s="87"/>
      <c r="B57" s="87"/>
      <c r="C57" s="87"/>
      <c r="D57" s="87"/>
      <c r="E57" s="87"/>
      <c r="F57" s="87"/>
      <c r="G57" s="87"/>
      <c r="H57" s="87"/>
      <c r="I57" s="87"/>
    </row>
    <row r="58" spans="1:19" ht="25.5" customHeight="1">
      <c r="A58" s="153">
        <v>10</v>
      </c>
      <c r="B58" s="182" t="s">
        <v>76</v>
      </c>
      <c r="C58" s="146" t="s">
        <v>12</v>
      </c>
      <c r="D58" s="148" t="s">
        <v>74</v>
      </c>
      <c r="E58" s="146" t="s">
        <v>13</v>
      </c>
      <c r="G58" s="87"/>
      <c r="H58" s="87"/>
      <c r="I58" s="87"/>
    </row>
    <row r="59" spans="1:19" ht="25.5" customHeight="1">
      <c r="A59" s="153"/>
      <c r="B59" s="182"/>
      <c r="C59" s="117">
        <f>S47</f>
        <v>2280</v>
      </c>
      <c r="D59" s="118">
        <f>I33-D56</f>
        <v>0</v>
      </c>
      <c r="E59" s="117">
        <f>C59*D59</f>
        <v>0</v>
      </c>
      <c r="G59" s="87"/>
      <c r="H59" s="87"/>
      <c r="I59" s="87"/>
    </row>
    <row r="60" spans="1:19" ht="14.1" customHeight="1">
      <c r="A60" s="87"/>
      <c r="B60" s="87"/>
      <c r="C60" s="87"/>
      <c r="D60" s="87"/>
      <c r="E60" s="87"/>
      <c r="F60" s="87"/>
      <c r="G60" s="87"/>
      <c r="H60" s="87"/>
      <c r="I60" s="87"/>
    </row>
    <row r="61" spans="1:19" ht="23.1" customHeight="1">
      <c r="A61" s="144">
        <v>11</v>
      </c>
      <c r="B61" s="119" t="s">
        <v>28</v>
      </c>
      <c r="C61" s="120" t="str">
        <f>第５号様式別紙１!A4</f>
        <v>非該当</v>
      </c>
      <c r="D61" s="121">
        <f>IF(C61="該当",1.5,1)</f>
        <v>1</v>
      </c>
      <c r="E61" s="87"/>
      <c r="F61" s="87"/>
      <c r="G61" s="87"/>
      <c r="H61" s="87"/>
      <c r="I61" s="87"/>
    </row>
    <row r="62" spans="1:19" ht="14.1" customHeight="1" thickBot="1">
      <c r="A62" s="87"/>
      <c r="B62" s="87"/>
      <c r="C62" s="87"/>
      <c r="D62" s="87"/>
      <c r="E62" s="87"/>
      <c r="F62" s="87"/>
      <c r="G62" s="87"/>
      <c r="H62" s="87"/>
      <c r="I62" s="87"/>
    </row>
    <row r="63" spans="1:19" ht="23.1" customHeight="1" thickBot="1">
      <c r="A63" s="122">
        <v>12</v>
      </c>
      <c r="B63" s="123" t="s">
        <v>170</v>
      </c>
      <c r="C63" s="201">
        <f>(E56+E59)*D61</f>
        <v>0</v>
      </c>
      <c r="D63" s="202"/>
      <c r="E63" s="87"/>
      <c r="F63" s="124"/>
      <c r="G63" s="98"/>
      <c r="H63" s="87"/>
      <c r="I63" s="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H35:H36"/>
    <mergeCell ref="A41:A43"/>
    <mergeCell ref="Q41:R41"/>
    <mergeCell ref="A44:I48"/>
    <mergeCell ref="A49:I49"/>
    <mergeCell ref="A51:A53"/>
    <mergeCell ref="C51:D51"/>
    <mergeCell ref="E51:F51"/>
    <mergeCell ref="H51:H52"/>
    <mergeCell ref="C52:D52"/>
    <mergeCell ref="F28:F29"/>
    <mergeCell ref="G28:G29"/>
    <mergeCell ref="H28:H29"/>
    <mergeCell ref="A35:A38"/>
    <mergeCell ref="B35:B36"/>
    <mergeCell ref="C35:C36"/>
    <mergeCell ref="D35:D36"/>
    <mergeCell ref="E35:E36"/>
    <mergeCell ref="F35:F36"/>
    <mergeCell ref="G35:G36"/>
    <mergeCell ref="K24:L27"/>
    <mergeCell ref="P24:Q26"/>
    <mergeCell ref="A25:A26"/>
    <mergeCell ref="B25:B26"/>
    <mergeCell ref="P27:Q27"/>
    <mergeCell ref="A28:A30"/>
    <mergeCell ref="B28:B30"/>
    <mergeCell ref="C28:C29"/>
    <mergeCell ref="D28:D29"/>
    <mergeCell ref="E28:E29"/>
    <mergeCell ref="K18:K19"/>
    <mergeCell ref="A20:A22"/>
    <mergeCell ref="B20:B22"/>
    <mergeCell ref="C20:C21"/>
    <mergeCell ref="D20:D21"/>
    <mergeCell ref="E20:E21"/>
    <mergeCell ref="F20:F21"/>
    <mergeCell ref="G20:G21"/>
    <mergeCell ref="Q15:Q16"/>
    <mergeCell ref="R15:R16"/>
    <mergeCell ref="A16:A18"/>
    <mergeCell ref="B16:B18"/>
    <mergeCell ref="C16:C17"/>
    <mergeCell ref="D16:D17"/>
    <mergeCell ref="E16:E17"/>
    <mergeCell ref="F16:F17"/>
    <mergeCell ref="G16:G17"/>
    <mergeCell ref="H16:H17"/>
    <mergeCell ref="A14:I14"/>
    <mergeCell ref="K15:L17"/>
    <mergeCell ref="M15:M16"/>
    <mergeCell ref="N15:N16"/>
    <mergeCell ref="O15:O16"/>
    <mergeCell ref="P15:P16"/>
    <mergeCell ref="G7:G8"/>
    <mergeCell ref="H7:H8"/>
    <mergeCell ref="K9:L10"/>
    <mergeCell ref="K11:L11"/>
    <mergeCell ref="A12:I12"/>
    <mergeCell ref="A13:I13"/>
    <mergeCell ref="A7:A11"/>
    <mergeCell ref="B7:B8"/>
    <mergeCell ref="C7:C8"/>
    <mergeCell ref="D7:D8"/>
    <mergeCell ref="E7:E8"/>
    <mergeCell ref="F7:F8"/>
    <mergeCell ref="C2:F2"/>
    <mergeCell ref="G2:I2"/>
    <mergeCell ref="A3:A5"/>
    <mergeCell ref="C3:F3"/>
    <mergeCell ref="G3:I3"/>
    <mergeCell ref="C4:D4"/>
    <mergeCell ref="C5:D5"/>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75" customWidth="1"/>
    <col min="2" max="2" width="27.375" style="75" customWidth="1"/>
    <col min="3" max="8" width="10.75" style="75" customWidth="1"/>
    <col min="9" max="9" width="16.5" style="75" customWidth="1"/>
    <col min="10" max="12" width="9" style="75" hidden="1" customWidth="1"/>
    <col min="13" max="20" width="11.625" style="75" hidden="1" customWidth="1"/>
    <col min="21" max="21" width="11.625" style="75" customWidth="1"/>
    <col min="22" max="16384" width="9" style="75"/>
  </cols>
  <sheetData>
    <row r="1" spans="1:23" ht="34.5" customHeight="1">
      <c r="A1" s="142" t="s">
        <v>169</v>
      </c>
    </row>
    <row r="2" spans="1:23" ht="15" customHeight="1">
      <c r="A2" s="144" t="s">
        <v>5</v>
      </c>
      <c r="B2" s="144" t="s">
        <v>56</v>
      </c>
      <c r="C2" s="194" t="s">
        <v>6</v>
      </c>
      <c r="D2" s="195"/>
      <c r="E2" s="195"/>
      <c r="F2" s="196"/>
      <c r="G2" s="153" t="s">
        <v>49</v>
      </c>
      <c r="H2" s="153"/>
      <c r="I2" s="153"/>
      <c r="K2" s="63"/>
      <c r="L2" s="63"/>
      <c r="M2" s="64"/>
      <c r="N2" s="64"/>
      <c r="O2" s="64"/>
      <c r="P2" s="64"/>
      <c r="Q2" s="63"/>
      <c r="R2" s="63"/>
      <c r="S2" s="64"/>
      <c r="T2" s="64"/>
      <c r="U2" s="64"/>
      <c r="V2" s="64"/>
      <c r="W2" s="63"/>
    </row>
    <row r="3" spans="1:23" ht="26.25" customHeight="1">
      <c r="A3" s="191" t="s">
        <v>145</v>
      </c>
      <c r="B3" s="149"/>
      <c r="C3" s="197"/>
      <c r="D3" s="198"/>
      <c r="E3" s="198"/>
      <c r="F3" s="199"/>
      <c r="G3" s="193"/>
      <c r="H3" s="193"/>
      <c r="I3" s="193"/>
    </row>
    <row r="4" spans="1:23" ht="15" customHeight="1">
      <c r="A4" s="191"/>
      <c r="B4" s="144" t="s">
        <v>7</v>
      </c>
      <c r="C4" s="192" t="s">
        <v>19</v>
      </c>
      <c r="D4" s="192"/>
      <c r="K4" s="63"/>
      <c r="L4" s="63"/>
      <c r="M4" s="64"/>
      <c r="N4" s="64"/>
      <c r="O4" s="64"/>
      <c r="P4" s="64"/>
      <c r="Q4" s="63"/>
      <c r="R4" s="63"/>
      <c r="S4" s="64"/>
      <c r="T4" s="64"/>
      <c r="U4" s="64"/>
      <c r="V4" s="64"/>
      <c r="W4" s="63"/>
    </row>
    <row r="5" spans="1:23" ht="26.25" customHeight="1">
      <c r="A5" s="191"/>
      <c r="B5" s="149"/>
      <c r="C5" s="193"/>
      <c r="D5" s="193"/>
      <c r="K5" s="63"/>
      <c r="L5" s="63"/>
      <c r="M5" s="64"/>
      <c r="N5" s="64"/>
      <c r="O5" s="64"/>
      <c r="P5" s="64"/>
    </row>
    <row r="6" spans="1:23" ht="19.5" thickBot="1"/>
    <row r="7" spans="1:23" ht="14.1" customHeight="1" thickBot="1">
      <c r="A7" s="153">
        <v>1</v>
      </c>
      <c r="B7" s="160" t="s">
        <v>57</v>
      </c>
      <c r="C7" s="154" t="s">
        <v>0</v>
      </c>
      <c r="D7" s="156" t="s">
        <v>1</v>
      </c>
      <c r="E7" s="158" t="s">
        <v>2</v>
      </c>
      <c r="F7" s="180" t="s">
        <v>4</v>
      </c>
      <c r="G7" s="164" t="s">
        <v>3</v>
      </c>
      <c r="H7" s="166" t="s">
        <v>8</v>
      </c>
      <c r="I7" s="77"/>
    </row>
    <row r="8" spans="1:23" ht="14.1" customHeight="1" thickBot="1">
      <c r="A8" s="153"/>
      <c r="B8" s="161"/>
      <c r="C8" s="155"/>
      <c r="D8" s="157"/>
      <c r="E8" s="158"/>
      <c r="F8" s="181"/>
      <c r="G8" s="165"/>
      <c r="H8" s="167"/>
      <c r="I8" s="78" t="s">
        <v>59</v>
      </c>
      <c r="K8" s="75" t="s">
        <v>122</v>
      </c>
    </row>
    <row r="9" spans="1:23" ht="24" customHeight="1">
      <c r="A9" s="153"/>
      <c r="B9" s="79" t="s">
        <v>35</v>
      </c>
      <c r="C9" s="10"/>
      <c r="D9" s="11"/>
      <c r="E9" s="12"/>
      <c r="F9" s="13"/>
      <c r="G9" s="14"/>
      <c r="H9" s="80">
        <f>SUM(C9:G9)</f>
        <v>0</v>
      </c>
      <c r="I9" s="81">
        <f>SUM(C9,D9,F9)</f>
        <v>0</v>
      </c>
      <c r="K9" s="168" t="s">
        <v>63</v>
      </c>
      <c r="L9" s="169"/>
    </row>
    <row r="10" spans="1:23" ht="24" customHeight="1" thickBot="1">
      <c r="A10" s="153"/>
      <c r="B10" s="82" t="s">
        <v>58</v>
      </c>
      <c r="C10" s="15"/>
      <c r="D10" s="16"/>
      <c r="E10" s="17"/>
      <c r="F10" s="18"/>
      <c r="G10" s="19"/>
      <c r="H10" s="83">
        <f>SUM(C10:G10)</f>
        <v>0</v>
      </c>
      <c r="I10" s="84">
        <f>SUM(C10,D10,F10)</f>
        <v>0</v>
      </c>
      <c r="K10" s="170"/>
      <c r="L10" s="171"/>
    </row>
    <row r="11" spans="1:23" ht="24" customHeight="1" thickTop="1" thickBot="1">
      <c r="A11" s="153"/>
      <c r="B11" s="85" t="str">
        <f>"③　統合前病床数＝"&amp; $K11&amp;" （※２）"</f>
        <v>③　統合前病床数＝② （※２）</v>
      </c>
      <c r="C11" s="5">
        <f>IF($K11="①",C9,C10)</f>
        <v>0</v>
      </c>
      <c r="D11" s="6">
        <f>IF($K11="①",D9,D10)</f>
        <v>0</v>
      </c>
      <c r="E11" s="7">
        <f>IF($K11="①",E9,E10)</f>
        <v>0</v>
      </c>
      <c r="F11" s="8">
        <f>IF($K11="①",F9,F10)</f>
        <v>0</v>
      </c>
      <c r="G11" s="9">
        <f>IF($K11="①",G9,G10)</f>
        <v>0</v>
      </c>
      <c r="H11" s="86">
        <f>SUM(C11:G11)</f>
        <v>0</v>
      </c>
      <c r="I11" s="8">
        <f>SUM(C11,D11,F11)</f>
        <v>0</v>
      </c>
      <c r="K11" s="172" t="str">
        <f>IF(I9&lt;I10,"①","②")</f>
        <v>②</v>
      </c>
      <c r="L11" s="173"/>
    </row>
    <row r="12" spans="1:23" s="87" customFormat="1" ht="54" customHeight="1">
      <c r="A12" s="162" t="s">
        <v>60</v>
      </c>
      <c r="B12" s="163"/>
      <c r="C12" s="163"/>
      <c r="D12" s="163"/>
      <c r="E12" s="163"/>
      <c r="F12" s="163"/>
      <c r="G12" s="163"/>
      <c r="H12" s="163"/>
      <c r="I12" s="163"/>
      <c r="N12" s="75"/>
      <c r="O12" s="75"/>
      <c r="P12" s="75"/>
      <c r="Q12" s="75"/>
      <c r="R12" s="75"/>
    </row>
    <row r="13" spans="1:23" s="87" customFormat="1">
      <c r="A13" s="163" t="s">
        <v>61</v>
      </c>
      <c r="B13" s="163"/>
      <c r="C13" s="163"/>
      <c r="D13" s="163"/>
      <c r="E13" s="163"/>
      <c r="F13" s="163"/>
      <c r="G13" s="163"/>
      <c r="H13" s="163"/>
      <c r="I13" s="163"/>
      <c r="K13" s="75"/>
      <c r="L13" s="75"/>
      <c r="M13" s="75"/>
      <c r="N13" s="75"/>
      <c r="O13" s="75"/>
      <c r="P13" s="75"/>
      <c r="Q13" s="75"/>
      <c r="R13" s="75"/>
      <c r="S13" s="126"/>
    </row>
    <row r="14" spans="1:23" s="87" customFormat="1" ht="19.5" thickBot="1">
      <c r="A14" s="163" t="s">
        <v>62</v>
      </c>
      <c r="B14" s="163"/>
      <c r="C14" s="163"/>
      <c r="D14" s="163"/>
      <c r="E14" s="163"/>
      <c r="F14" s="163"/>
      <c r="G14" s="163"/>
      <c r="H14" s="163"/>
      <c r="I14" s="163"/>
      <c r="K14" s="75" t="s">
        <v>103</v>
      </c>
      <c r="L14" s="75"/>
      <c r="N14" s="75"/>
      <c r="O14" s="75"/>
      <c r="P14" s="75"/>
      <c r="Q14" s="75"/>
      <c r="R14" s="75"/>
      <c r="S14" s="125"/>
    </row>
    <row r="15" spans="1:23" ht="14.1" customHeight="1" thickBot="1">
      <c r="A15" s="87"/>
      <c r="B15" s="87"/>
      <c r="C15" s="87"/>
      <c r="D15" s="87"/>
      <c r="E15" s="87"/>
      <c r="F15" s="87"/>
      <c r="G15" s="87"/>
      <c r="H15" s="87"/>
      <c r="I15" s="87"/>
      <c r="K15" s="174" t="s">
        <v>98</v>
      </c>
      <c r="L15" s="175"/>
      <c r="M15" s="224" t="s">
        <v>0</v>
      </c>
      <c r="N15" s="224" t="s">
        <v>1</v>
      </c>
      <c r="O15" s="224" t="s">
        <v>2</v>
      </c>
      <c r="P15" s="205" t="s">
        <v>4</v>
      </c>
      <c r="Q15" s="228" t="s">
        <v>24</v>
      </c>
      <c r="R15" s="223" t="s">
        <v>8</v>
      </c>
      <c r="S15" s="25"/>
    </row>
    <row r="16" spans="1:23" ht="14.1" customHeight="1" thickBot="1">
      <c r="A16" s="153">
        <v>2</v>
      </c>
      <c r="B16" s="159" t="s">
        <v>25</v>
      </c>
      <c r="C16" s="154" t="s">
        <v>0</v>
      </c>
      <c r="D16" s="156" t="s">
        <v>1</v>
      </c>
      <c r="E16" s="158" t="s">
        <v>2</v>
      </c>
      <c r="F16" s="180" t="s">
        <v>4</v>
      </c>
      <c r="G16" s="165" t="s">
        <v>24</v>
      </c>
      <c r="H16" s="166" t="s">
        <v>8</v>
      </c>
      <c r="I16" s="77"/>
      <c r="K16" s="176"/>
      <c r="L16" s="177"/>
      <c r="M16" s="225"/>
      <c r="N16" s="225"/>
      <c r="O16" s="225"/>
      <c r="P16" s="206"/>
      <c r="Q16" s="179"/>
      <c r="R16" s="223"/>
      <c r="S16" s="26" t="s">
        <v>64</v>
      </c>
    </row>
    <row r="17" spans="1:19" ht="14.1" customHeight="1">
      <c r="A17" s="153"/>
      <c r="B17" s="159"/>
      <c r="C17" s="155"/>
      <c r="D17" s="157"/>
      <c r="E17" s="158"/>
      <c r="F17" s="181"/>
      <c r="G17" s="165"/>
      <c r="H17" s="167"/>
      <c r="I17" s="78" t="s">
        <v>9</v>
      </c>
      <c r="K17" s="178"/>
      <c r="L17" s="179"/>
      <c r="M17" s="27">
        <f>C18-C11</f>
        <v>0</v>
      </c>
      <c r="N17" s="27">
        <f>D18-D11</f>
        <v>0</v>
      </c>
      <c r="O17" s="27">
        <f>E18-E11</f>
        <v>0</v>
      </c>
      <c r="P17" s="28">
        <f>F18-F11</f>
        <v>0</v>
      </c>
      <c r="Q17" s="29">
        <f t="shared" ref="Q17" si="0">G18-G11</f>
        <v>0</v>
      </c>
      <c r="R17" s="30">
        <f>H18-H11</f>
        <v>0</v>
      </c>
      <c r="S17" s="27">
        <f>I18-I11</f>
        <v>0</v>
      </c>
    </row>
    <row r="18" spans="1:19" ht="24" customHeight="1" thickBot="1">
      <c r="A18" s="153"/>
      <c r="B18" s="159"/>
      <c r="C18" s="21"/>
      <c r="D18" s="22"/>
      <c r="E18" s="23"/>
      <c r="F18" s="24"/>
      <c r="G18" s="88">
        <v>0</v>
      </c>
      <c r="H18" s="89">
        <f>SUM(C18:G18)</f>
        <v>0</v>
      </c>
      <c r="I18" s="90">
        <f>SUM(C18,D18,F18)</f>
        <v>0</v>
      </c>
      <c r="K18" s="226" t="s">
        <v>99</v>
      </c>
      <c r="L18" s="65" t="s">
        <v>100</v>
      </c>
      <c r="M18" s="136">
        <f>IF(M17&gt;0,M17*-1,0)</f>
        <v>0</v>
      </c>
      <c r="N18" s="136">
        <f>IF(N17&gt;0,N17*-1,0)</f>
        <v>0</v>
      </c>
      <c r="O18" s="136">
        <f>IF(O17&gt;0,O17*-1,0)</f>
        <v>0</v>
      </c>
      <c r="P18" s="137">
        <f>IF(P17&gt;0,P17*-1,0)</f>
        <v>0</v>
      </c>
      <c r="Q18" s="68"/>
      <c r="R18" s="66"/>
      <c r="S18" s="72">
        <f>IF(S17&gt;0,S17*-1,0)</f>
        <v>0</v>
      </c>
    </row>
    <row r="19" spans="1:19" s="93" customFormat="1" ht="14.1" customHeight="1" thickBot="1">
      <c r="A19" s="91"/>
      <c r="B19" s="91"/>
      <c r="C19" s="20"/>
      <c r="D19" s="20"/>
      <c r="E19" s="20"/>
      <c r="F19" s="20"/>
      <c r="G19" s="20"/>
      <c r="H19" s="20"/>
      <c r="I19" s="92"/>
      <c r="K19" s="227"/>
      <c r="L19" s="135" t="s">
        <v>101</v>
      </c>
      <c r="M19" s="138">
        <f>IF(M17&lt;0,M17*-1,0)</f>
        <v>0</v>
      </c>
      <c r="N19" s="138">
        <f t="shared" ref="N19:P19" si="1">IF(N17&lt;0,N17*-1,0)</f>
        <v>0</v>
      </c>
      <c r="O19" s="138">
        <f t="shared" si="1"/>
        <v>0</v>
      </c>
      <c r="P19" s="139">
        <f t="shared" si="1"/>
        <v>0</v>
      </c>
      <c r="Q19" s="69"/>
      <c r="R19" s="67"/>
      <c r="S19" s="73">
        <f>IF(S17&lt;0,S17*-1,0)</f>
        <v>0</v>
      </c>
    </row>
    <row r="20" spans="1:19" ht="14.1" customHeight="1">
      <c r="A20" s="153">
        <v>3</v>
      </c>
      <c r="B20" s="159" t="s">
        <v>111</v>
      </c>
      <c r="C20" s="154" t="s">
        <v>0</v>
      </c>
      <c r="D20" s="156" t="s">
        <v>1</v>
      </c>
      <c r="E20" s="158" t="s">
        <v>2</v>
      </c>
      <c r="F20" s="180" t="s">
        <v>4</v>
      </c>
      <c r="G20" s="196" t="s">
        <v>18</v>
      </c>
      <c r="H20" s="87"/>
      <c r="I20" s="87"/>
      <c r="Q20" s="94"/>
    </row>
    <row r="21" spans="1:19" ht="14.1" customHeight="1">
      <c r="A21" s="153"/>
      <c r="B21" s="159"/>
      <c r="C21" s="155"/>
      <c r="D21" s="157"/>
      <c r="E21" s="158"/>
      <c r="F21" s="181"/>
      <c r="G21" s="196"/>
      <c r="H21" s="87"/>
      <c r="I21" s="87"/>
      <c r="K21" s="71"/>
      <c r="L21" s="71"/>
      <c r="M21" s="71"/>
      <c r="N21" s="71"/>
      <c r="O21" s="71"/>
      <c r="P21" s="71"/>
      <c r="Q21" s="95"/>
      <c r="R21" s="71"/>
      <c r="S21" s="71"/>
    </row>
    <row r="22" spans="1:19" ht="24" customHeight="1" thickBot="1">
      <c r="A22" s="153"/>
      <c r="B22" s="159"/>
      <c r="C22" s="21"/>
      <c r="D22" s="22"/>
      <c r="E22" s="23"/>
      <c r="F22" s="24"/>
      <c r="G22" s="88">
        <f>SUM(C22,D22,F22)</f>
        <v>0</v>
      </c>
      <c r="H22" s="87"/>
      <c r="I22" s="87"/>
    </row>
    <row r="23" spans="1:19" ht="18.75" customHeight="1" thickBot="1">
      <c r="A23" s="96" t="s">
        <v>65</v>
      </c>
      <c r="B23" s="97"/>
      <c r="C23" s="98"/>
      <c r="D23" s="98"/>
      <c r="E23" s="98"/>
      <c r="F23" s="98"/>
      <c r="G23" s="98"/>
      <c r="H23" s="87"/>
      <c r="I23" s="87"/>
      <c r="K23" s="75" t="s">
        <v>118</v>
      </c>
      <c r="P23" s="75" t="s">
        <v>119</v>
      </c>
    </row>
    <row r="24" spans="1:19" ht="14.1" customHeight="1">
      <c r="A24" s="87"/>
      <c r="B24" s="87"/>
      <c r="C24" s="87"/>
      <c r="D24" s="87"/>
      <c r="E24" s="87"/>
      <c r="F24" s="87"/>
      <c r="G24" s="87"/>
      <c r="H24" s="87"/>
      <c r="I24" s="87"/>
      <c r="K24" s="215" t="s">
        <v>84</v>
      </c>
      <c r="L24" s="216"/>
      <c r="M24" s="40" t="s">
        <v>115</v>
      </c>
      <c r="N24" s="41" t="s">
        <v>116</v>
      </c>
      <c r="O24" s="59" t="s">
        <v>112</v>
      </c>
      <c r="P24" s="207" t="s">
        <v>85</v>
      </c>
      <c r="Q24" s="208"/>
      <c r="R24" s="42"/>
      <c r="S24" s="43"/>
    </row>
    <row r="25" spans="1:19" ht="21.75" customHeight="1">
      <c r="A25" s="153">
        <v>4</v>
      </c>
      <c r="B25" s="203" t="s">
        <v>36</v>
      </c>
      <c r="C25" s="147" t="s">
        <v>2</v>
      </c>
      <c r="D25" s="147" t="s">
        <v>10</v>
      </c>
      <c r="E25" s="147" t="s">
        <v>8</v>
      </c>
      <c r="F25" s="87"/>
      <c r="G25" s="87"/>
      <c r="H25" s="87"/>
      <c r="I25" s="87"/>
      <c r="K25" s="217"/>
      <c r="L25" s="218"/>
      <c r="M25" s="44" t="s">
        <v>86</v>
      </c>
      <c r="N25" s="45" t="s">
        <v>87</v>
      </c>
      <c r="O25" s="46" t="s">
        <v>88</v>
      </c>
      <c r="P25" s="209"/>
      <c r="Q25" s="210"/>
      <c r="R25" s="47" t="s">
        <v>89</v>
      </c>
      <c r="S25" s="48" t="s">
        <v>90</v>
      </c>
    </row>
    <row r="26" spans="1:19" ht="25.5" customHeight="1" thickBot="1">
      <c r="A26" s="153"/>
      <c r="B26" s="203"/>
      <c r="C26" s="100">
        <f>IF(E11&lt;E18,P27,0)</f>
        <v>0</v>
      </c>
      <c r="D26" s="31"/>
      <c r="E26" s="100">
        <f>SUM(C26:D26)</f>
        <v>0</v>
      </c>
      <c r="F26" s="101"/>
      <c r="G26" s="87"/>
      <c r="H26" s="87"/>
      <c r="I26" s="87"/>
      <c r="K26" s="217"/>
      <c r="L26" s="218"/>
      <c r="M26" s="49" t="s">
        <v>113</v>
      </c>
      <c r="N26" s="50" t="s">
        <v>114</v>
      </c>
      <c r="O26" s="51" t="s">
        <v>93</v>
      </c>
      <c r="P26" s="209"/>
      <c r="Q26" s="210"/>
      <c r="R26" s="52" t="s">
        <v>91</v>
      </c>
      <c r="S26" s="53" t="s">
        <v>92</v>
      </c>
    </row>
    <row r="27" spans="1:19" ht="14.1" customHeight="1" thickBot="1">
      <c r="A27" s="87"/>
      <c r="B27" s="87"/>
      <c r="C27" s="87"/>
      <c r="D27" s="87"/>
      <c r="E27" s="87"/>
      <c r="F27" s="87"/>
      <c r="G27" s="87"/>
      <c r="H27" s="87"/>
      <c r="I27" s="87"/>
      <c r="K27" s="219"/>
      <c r="L27" s="220"/>
      <c r="M27" s="54">
        <f>I11-I18</f>
        <v>0</v>
      </c>
      <c r="N27" s="55">
        <f>G22</f>
        <v>0</v>
      </c>
      <c r="O27" s="56">
        <f>IF(M27&gt;N27,M27-N27,0)</f>
        <v>0</v>
      </c>
      <c r="P27" s="211">
        <f>MIN(R27:S27)</f>
        <v>0</v>
      </c>
      <c r="Q27" s="212"/>
      <c r="R27" s="57">
        <f>O27-D26</f>
        <v>0</v>
      </c>
      <c r="S27" s="58">
        <f>E18+E22-E11</f>
        <v>0</v>
      </c>
    </row>
    <row r="28" spans="1:19" ht="14.1" customHeight="1" thickBot="1">
      <c r="A28" s="153">
        <v>5</v>
      </c>
      <c r="B28" s="159" t="s">
        <v>66</v>
      </c>
      <c r="C28" s="154" t="s">
        <v>0</v>
      </c>
      <c r="D28" s="156" t="s">
        <v>1</v>
      </c>
      <c r="E28" s="158" t="s">
        <v>2</v>
      </c>
      <c r="F28" s="180" t="s">
        <v>4</v>
      </c>
      <c r="G28" s="165" t="s">
        <v>3</v>
      </c>
      <c r="H28" s="166" t="s">
        <v>8</v>
      </c>
      <c r="I28" s="77"/>
    </row>
    <row r="29" spans="1:19" ht="14.1" customHeight="1">
      <c r="A29" s="153"/>
      <c r="B29" s="159"/>
      <c r="C29" s="155"/>
      <c r="D29" s="157"/>
      <c r="E29" s="158"/>
      <c r="F29" s="181"/>
      <c r="G29" s="165"/>
      <c r="H29" s="167"/>
      <c r="I29" s="78" t="s">
        <v>9</v>
      </c>
    </row>
    <row r="30" spans="1:19" ht="24" customHeight="1" thickBot="1">
      <c r="A30" s="153"/>
      <c r="B30" s="159"/>
      <c r="C30" s="102">
        <f>C11-C18</f>
        <v>0</v>
      </c>
      <c r="D30" s="103">
        <f>D11-D18</f>
        <v>0</v>
      </c>
      <c r="E30" s="104">
        <f>E11-E18</f>
        <v>0</v>
      </c>
      <c r="F30" s="105">
        <f>F11-F18</f>
        <v>0</v>
      </c>
      <c r="G30" s="88">
        <f>G11-G18</f>
        <v>0</v>
      </c>
      <c r="H30" s="89">
        <f>SUM(C30:G30)</f>
        <v>0</v>
      </c>
      <c r="I30" s="62">
        <f>C30+D30+F30</f>
        <v>0</v>
      </c>
    </row>
    <row r="31" spans="1:19" ht="14.1" customHeight="1" thickBot="1">
      <c r="A31" s="87"/>
      <c r="B31" s="87"/>
      <c r="C31" s="87"/>
      <c r="D31" s="87"/>
      <c r="E31" s="87"/>
      <c r="F31" s="87"/>
      <c r="G31" s="87"/>
      <c r="H31" s="87"/>
    </row>
    <row r="32" spans="1:19" ht="24.95" customHeight="1">
      <c r="A32" s="87"/>
      <c r="B32" s="87"/>
      <c r="C32" s="87"/>
      <c r="D32" s="87"/>
      <c r="F32" s="60" t="s">
        <v>96</v>
      </c>
      <c r="G32" s="128" t="s">
        <v>107</v>
      </c>
      <c r="H32" s="140" t="s">
        <v>117</v>
      </c>
      <c r="I32" s="61" t="s">
        <v>97</v>
      </c>
    </row>
    <row r="33" spans="1:19" ht="24.95" customHeight="1" thickBot="1">
      <c r="A33" s="87"/>
      <c r="B33" s="87"/>
      <c r="C33" s="87"/>
      <c r="D33" s="87"/>
      <c r="F33" s="27">
        <f>I30</f>
        <v>0</v>
      </c>
      <c r="G33" s="27">
        <f>E26</f>
        <v>0</v>
      </c>
      <c r="H33" s="28">
        <f>G22</f>
        <v>0</v>
      </c>
      <c r="I33" s="90">
        <f>IF(F33-G33-H33&lt;0,0,F33-G33-H33)</f>
        <v>0</v>
      </c>
    </row>
    <row r="34" spans="1:19" ht="14.1" customHeight="1" thickBot="1">
      <c r="A34" s="87"/>
      <c r="B34" s="87"/>
      <c r="C34" s="87"/>
      <c r="D34" s="87"/>
      <c r="E34" s="87"/>
      <c r="F34" s="87"/>
      <c r="G34" s="87"/>
      <c r="H34" s="87"/>
      <c r="I34" s="70" t="s">
        <v>102</v>
      </c>
    </row>
    <row r="35" spans="1:19" ht="14.1" customHeight="1" thickBot="1">
      <c r="A35" s="153">
        <v>6</v>
      </c>
      <c r="B35" s="188" t="s">
        <v>67</v>
      </c>
      <c r="C35" s="154" t="s">
        <v>0</v>
      </c>
      <c r="D35" s="156" t="s">
        <v>1</v>
      </c>
      <c r="E35" s="158" t="s">
        <v>2</v>
      </c>
      <c r="F35" s="180" t="s">
        <v>4</v>
      </c>
      <c r="G35" s="165" t="s">
        <v>24</v>
      </c>
      <c r="H35" s="166" t="s">
        <v>8</v>
      </c>
      <c r="I35" s="77"/>
    </row>
    <row r="36" spans="1:19" ht="14.1" customHeight="1">
      <c r="A36" s="153"/>
      <c r="B36" s="189"/>
      <c r="C36" s="155"/>
      <c r="D36" s="157"/>
      <c r="E36" s="158"/>
      <c r="F36" s="181"/>
      <c r="G36" s="165"/>
      <c r="H36" s="167"/>
      <c r="I36" s="78" t="s">
        <v>9</v>
      </c>
    </row>
    <row r="37" spans="1:19" ht="24" customHeight="1">
      <c r="A37" s="153"/>
      <c r="B37" s="106" t="s">
        <v>35</v>
      </c>
      <c r="C37" s="1"/>
      <c r="D37" s="2"/>
      <c r="E37" s="23"/>
      <c r="F37" s="3"/>
      <c r="G37" s="4"/>
      <c r="H37" s="89">
        <f>SUM(C37:G37)</f>
        <v>0</v>
      </c>
      <c r="I37" s="107">
        <f>SUM(C37,D37,F37)</f>
        <v>0</v>
      </c>
    </row>
    <row r="38" spans="1:19" ht="24" customHeight="1" thickBot="1">
      <c r="A38" s="153"/>
      <c r="B38" s="106" t="s">
        <v>68</v>
      </c>
      <c r="C38" s="21"/>
      <c r="D38" s="22"/>
      <c r="E38" s="23"/>
      <c r="F38" s="24"/>
      <c r="G38" s="4"/>
      <c r="H38" s="89">
        <f>SUM(C38:G38)</f>
        <v>0</v>
      </c>
      <c r="I38" s="105">
        <f>SUM(C38,D38,F38)</f>
        <v>0</v>
      </c>
    </row>
    <row r="39" spans="1:19" ht="18.75" customHeight="1">
      <c r="A39" s="96" t="s">
        <v>69</v>
      </c>
      <c r="B39" s="97"/>
      <c r="C39" s="98"/>
      <c r="D39" s="98"/>
      <c r="E39" s="98"/>
      <c r="F39" s="98"/>
      <c r="G39" s="98"/>
      <c r="H39" s="87"/>
      <c r="I39" s="87"/>
      <c r="M39" s="75" t="s">
        <v>120</v>
      </c>
    </row>
    <row r="40" spans="1:19" ht="14.1" customHeight="1" thickBot="1">
      <c r="A40" s="87"/>
      <c r="B40" s="87"/>
      <c r="C40" s="87"/>
      <c r="D40" s="87"/>
      <c r="E40" s="87"/>
      <c r="F40" s="87"/>
      <c r="G40" s="87"/>
      <c r="H40" s="87"/>
      <c r="I40" s="87"/>
      <c r="M40" s="75" t="s">
        <v>104</v>
      </c>
      <c r="N40" s="75" t="s">
        <v>121</v>
      </c>
      <c r="Q40" s="75" t="s">
        <v>121</v>
      </c>
    </row>
    <row r="41" spans="1:19" ht="33" customHeight="1">
      <c r="A41" s="185">
        <v>7</v>
      </c>
      <c r="B41" s="145" t="s">
        <v>37</v>
      </c>
      <c r="C41" s="147" t="s">
        <v>0</v>
      </c>
      <c r="D41" s="147" t="s">
        <v>1</v>
      </c>
      <c r="E41" s="147" t="s">
        <v>4</v>
      </c>
      <c r="F41" s="147" t="s">
        <v>8</v>
      </c>
      <c r="G41" s="87"/>
      <c r="H41" s="87"/>
      <c r="I41" s="87"/>
      <c r="M41" s="127" t="s">
        <v>105</v>
      </c>
      <c r="N41" s="39" t="s">
        <v>106</v>
      </c>
      <c r="Q41" s="221" t="s">
        <v>77</v>
      </c>
      <c r="R41" s="222"/>
      <c r="S41" s="33" t="s">
        <v>78</v>
      </c>
    </row>
    <row r="42" spans="1:19" ht="23.25" customHeight="1">
      <c r="A42" s="186"/>
      <c r="B42" s="109" t="s">
        <v>70</v>
      </c>
      <c r="C42" s="32"/>
      <c r="D42" s="32"/>
      <c r="E42" s="32"/>
      <c r="F42" s="110">
        <f>SUM(C42:E42)</f>
        <v>0</v>
      </c>
      <c r="G42" s="87"/>
      <c r="H42" s="87"/>
      <c r="I42" s="87"/>
      <c r="M42" s="111">
        <f>IF(AND(I37&lt;&gt;I38,H53="Ｂ"),E53,E52)</f>
        <v>0</v>
      </c>
      <c r="N42" s="112">
        <f>IF(AND(I37&lt;&gt;I38,H53="Ｂ"),C53,C52)</f>
        <v>0</v>
      </c>
      <c r="Q42" s="34">
        <v>0</v>
      </c>
      <c r="R42" s="35" t="s">
        <v>79</v>
      </c>
      <c r="S42" s="28">
        <v>1140</v>
      </c>
    </row>
    <row r="43" spans="1:19" ht="23.25" customHeight="1">
      <c r="A43" s="187"/>
      <c r="B43" s="109" t="s">
        <v>71</v>
      </c>
      <c r="C43" s="32"/>
      <c r="D43" s="32"/>
      <c r="E43" s="32"/>
      <c r="F43" s="110">
        <f>SUM(C43:E43)</f>
        <v>0</v>
      </c>
      <c r="G43" s="87"/>
      <c r="H43" s="87"/>
      <c r="I43" s="87"/>
      <c r="Q43" s="34">
        <v>0.5</v>
      </c>
      <c r="R43" s="35" t="s">
        <v>80</v>
      </c>
      <c r="S43" s="28">
        <v>1368</v>
      </c>
    </row>
    <row r="44" spans="1:19" ht="23.25" customHeight="1">
      <c r="A44" s="183" t="s">
        <v>72</v>
      </c>
      <c r="B44" s="184"/>
      <c r="C44" s="184"/>
      <c r="D44" s="184"/>
      <c r="E44" s="184"/>
      <c r="F44" s="184"/>
      <c r="G44" s="184"/>
      <c r="H44" s="184"/>
      <c r="I44" s="184"/>
      <c r="Q44" s="34">
        <v>0.6</v>
      </c>
      <c r="R44" s="35" t="s">
        <v>81</v>
      </c>
      <c r="S44" s="28">
        <v>1596</v>
      </c>
    </row>
    <row r="45" spans="1:19" ht="23.25" customHeight="1">
      <c r="A45" s="184"/>
      <c r="B45" s="184"/>
      <c r="C45" s="184"/>
      <c r="D45" s="184"/>
      <c r="E45" s="184"/>
      <c r="F45" s="184"/>
      <c r="G45" s="184"/>
      <c r="H45" s="184"/>
      <c r="I45" s="184"/>
      <c r="Q45" s="34">
        <v>0.7</v>
      </c>
      <c r="R45" s="35" t="s">
        <v>82</v>
      </c>
      <c r="S45" s="28">
        <v>1824</v>
      </c>
    </row>
    <row r="46" spans="1:19" ht="23.25" customHeight="1">
      <c r="A46" s="184"/>
      <c r="B46" s="184"/>
      <c r="C46" s="184"/>
      <c r="D46" s="184"/>
      <c r="E46" s="184"/>
      <c r="F46" s="184"/>
      <c r="G46" s="184"/>
      <c r="H46" s="184"/>
      <c r="I46" s="184"/>
      <c r="Q46" s="34">
        <v>0.8</v>
      </c>
      <c r="R46" s="35" t="s">
        <v>83</v>
      </c>
      <c r="S46" s="28">
        <v>2052</v>
      </c>
    </row>
    <row r="47" spans="1:19" ht="23.25" customHeight="1" thickBot="1">
      <c r="A47" s="184"/>
      <c r="B47" s="184"/>
      <c r="C47" s="184"/>
      <c r="D47" s="184"/>
      <c r="E47" s="184"/>
      <c r="F47" s="184"/>
      <c r="G47" s="184"/>
      <c r="H47" s="184"/>
      <c r="I47" s="184"/>
      <c r="Q47" s="36">
        <v>0.9</v>
      </c>
      <c r="R47" s="37"/>
      <c r="S47" s="38">
        <v>2280</v>
      </c>
    </row>
    <row r="48" spans="1:19" ht="23.25" customHeight="1">
      <c r="A48" s="184"/>
      <c r="B48" s="184"/>
      <c r="C48" s="184"/>
      <c r="D48" s="184"/>
      <c r="E48" s="184"/>
      <c r="F48" s="184"/>
      <c r="G48" s="184"/>
      <c r="H48" s="184"/>
      <c r="I48" s="184"/>
      <c r="J48" s="87"/>
    </row>
    <row r="49" spans="1:19" s="20" customFormat="1">
      <c r="A49" s="200" t="s">
        <v>73</v>
      </c>
      <c r="B49" s="200"/>
      <c r="C49" s="200"/>
      <c r="D49" s="200"/>
      <c r="E49" s="200"/>
      <c r="F49" s="200"/>
      <c r="G49" s="200"/>
      <c r="H49" s="200"/>
      <c r="I49" s="200"/>
      <c r="J49" s="87"/>
      <c r="K49" s="75"/>
      <c r="L49" s="75"/>
      <c r="M49" s="75"/>
      <c r="N49" s="75"/>
      <c r="O49" s="75"/>
      <c r="P49" s="75"/>
      <c r="Q49" s="75"/>
      <c r="R49" s="75"/>
      <c r="S49" s="75"/>
    </row>
    <row r="50" spans="1:19" ht="14.1" customHeight="1">
      <c r="A50" s="87"/>
      <c r="B50" s="87"/>
      <c r="C50" s="87"/>
      <c r="D50" s="87"/>
      <c r="E50" s="87"/>
      <c r="F50" s="87"/>
      <c r="G50" s="87"/>
      <c r="H50" s="87"/>
      <c r="I50" s="87"/>
    </row>
    <row r="51" spans="1:19" s="87" customFormat="1" ht="24" customHeight="1">
      <c r="A51" s="185">
        <v>8</v>
      </c>
      <c r="B51" s="113" t="s">
        <v>38</v>
      </c>
      <c r="C51" s="190" t="s">
        <v>39</v>
      </c>
      <c r="D51" s="190"/>
      <c r="E51" s="190" t="s">
        <v>11</v>
      </c>
      <c r="F51" s="190"/>
      <c r="H51" s="203" t="s">
        <v>40</v>
      </c>
      <c r="K51" s="75"/>
      <c r="L51" s="75"/>
      <c r="M51" s="75"/>
      <c r="N51" s="75"/>
      <c r="O51" s="75"/>
      <c r="P51" s="75"/>
      <c r="Q51" s="75"/>
      <c r="R51" s="75"/>
      <c r="S51" s="75"/>
    </row>
    <row r="52" spans="1:19" s="87" customFormat="1" ht="24" customHeight="1">
      <c r="A52" s="186"/>
      <c r="B52" s="114" t="s">
        <v>41</v>
      </c>
      <c r="C52" s="213">
        <f>IFERROR(ROUNDDOWN(F42/I37*1/365,3),0)</f>
        <v>0</v>
      </c>
      <c r="D52" s="213"/>
      <c r="E52" s="214">
        <f>ROUNDDOWN(C52*I37,0)</f>
        <v>0</v>
      </c>
      <c r="F52" s="214"/>
      <c r="G52" s="87" t="s">
        <v>42</v>
      </c>
      <c r="H52" s="204"/>
      <c r="I52" s="91" t="s">
        <v>47</v>
      </c>
      <c r="K52" s="75"/>
      <c r="L52" s="75"/>
      <c r="M52" s="75"/>
      <c r="N52" s="75"/>
      <c r="O52" s="75"/>
      <c r="P52" s="75"/>
      <c r="Q52" s="75"/>
      <c r="R52" s="75"/>
      <c r="S52" s="75"/>
    </row>
    <row r="53" spans="1:19" s="87" customFormat="1" ht="24" customHeight="1">
      <c r="A53" s="187"/>
      <c r="B53" s="114" t="s">
        <v>43</v>
      </c>
      <c r="C53" s="213">
        <f>IFERROR(ROUNDDOWN(F43/I38*1/365,3),0)</f>
        <v>0</v>
      </c>
      <c r="D53" s="213"/>
      <c r="E53" s="214">
        <f>ROUNDDOWN(C53*I38,0)</f>
        <v>0</v>
      </c>
      <c r="F53" s="214"/>
      <c r="G53" s="87" t="s">
        <v>42</v>
      </c>
      <c r="H53" s="150" t="s">
        <v>44</v>
      </c>
      <c r="I53" s="91" t="s">
        <v>48</v>
      </c>
      <c r="K53" s="75"/>
      <c r="L53" s="75"/>
      <c r="M53" s="75"/>
      <c r="N53" s="75"/>
      <c r="O53" s="75"/>
      <c r="P53" s="75"/>
      <c r="Q53" s="75"/>
      <c r="R53" s="75"/>
      <c r="S53" s="75"/>
    </row>
    <row r="54" spans="1:19" ht="14.1" customHeight="1">
      <c r="A54" s="87"/>
      <c r="B54" s="87"/>
      <c r="C54" s="87"/>
      <c r="D54" s="87"/>
      <c r="E54" s="87"/>
      <c r="F54" s="87"/>
      <c r="G54" s="87"/>
      <c r="H54" s="87"/>
    </row>
    <row r="55" spans="1:19" ht="25.5" customHeight="1">
      <c r="A55" s="153">
        <v>9</v>
      </c>
      <c r="B55" s="182" t="s">
        <v>75</v>
      </c>
      <c r="C55" s="146" t="s">
        <v>12</v>
      </c>
      <c r="D55" s="148" t="s">
        <v>74</v>
      </c>
      <c r="E55" s="146" t="s">
        <v>13</v>
      </c>
      <c r="G55" s="87"/>
      <c r="H55" s="87"/>
    </row>
    <row r="56" spans="1:19" ht="25.5" customHeight="1">
      <c r="A56" s="153"/>
      <c r="B56" s="182"/>
      <c r="C56" s="117">
        <f>VLOOKUP(N42,Q42:S47,3)</f>
        <v>1140</v>
      </c>
      <c r="D56" s="111">
        <f>IF(I11&lt;M42,0,IF(I11-M42&gt;I33,I33,I11-M42))</f>
        <v>0</v>
      </c>
      <c r="E56" s="117">
        <f>IF(D56&gt;0,C56*D56,0)</f>
        <v>0</v>
      </c>
      <c r="G56" s="87"/>
      <c r="H56" s="87"/>
      <c r="I56" s="87"/>
    </row>
    <row r="57" spans="1:19" ht="14.1" customHeight="1">
      <c r="A57" s="87"/>
      <c r="B57" s="87"/>
      <c r="C57" s="87"/>
      <c r="D57" s="87"/>
      <c r="E57" s="87"/>
      <c r="F57" s="87"/>
      <c r="G57" s="87"/>
      <c r="H57" s="87"/>
      <c r="I57" s="87"/>
    </row>
    <row r="58" spans="1:19" ht="25.5" customHeight="1">
      <c r="A58" s="153">
        <v>10</v>
      </c>
      <c r="B58" s="182" t="s">
        <v>76</v>
      </c>
      <c r="C58" s="146" t="s">
        <v>12</v>
      </c>
      <c r="D58" s="148" t="s">
        <v>74</v>
      </c>
      <c r="E58" s="146" t="s">
        <v>13</v>
      </c>
      <c r="G58" s="87"/>
      <c r="H58" s="87"/>
      <c r="I58" s="87"/>
    </row>
    <row r="59" spans="1:19" ht="25.5" customHeight="1">
      <c r="A59" s="153"/>
      <c r="B59" s="182"/>
      <c r="C59" s="117">
        <f>S47</f>
        <v>2280</v>
      </c>
      <c r="D59" s="118">
        <f>I33-D56</f>
        <v>0</v>
      </c>
      <c r="E59" s="117">
        <f>C59*D59</f>
        <v>0</v>
      </c>
      <c r="G59" s="87"/>
      <c r="H59" s="87"/>
      <c r="I59" s="87"/>
    </row>
    <row r="60" spans="1:19" ht="14.1" customHeight="1">
      <c r="A60" s="87"/>
      <c r="B60" s="87"/>
      <c r="C60" s="87"/>
      <c r="D60" s="87"/>
      <c r="E60" s="87"/>
      <c r="F60" s="87"/>
      <c r="G60" s="87"/>
      <c r="H60" s="87"/>
      <c r="I60" s="87"/>
    </row>
    <row r="61" spans="1:19" ht="23.1" customHeight="1">
      <c r="A61" s="144">
        <v>11</v>
      </c>
      <c r="B61" s="119" t="s">
        <v>28</v>
      </c>
      <c r="C61" s="120" t="str">
        <f>第５号様式別紙１!A4</f>
        <v>非該当</v>
      </c>
      <c r="D61" s="121">
        <f>IF(C61="該当",1.5,1)</f>
        <v>1</v>
      </c>
      <c r="E61" s="87"/>
      <c r="F61" s="87"/>
      <c r="G61" s="87"/>
      <c r="H61" s="87"/>
      <c r="I61" s="87"/>
    </row>
    <row r="62" spans="1:19" ht="14.1" customHeight="1" thickBot="1">
      <c r="A62" s="87"/>
      <c r="B62" s="87"/>
      <c r="C62" s="87"/>
      <c r="D62" s="87"/>
      <c r="E62" s="87"/>
      <c r="F62" s="87"/>
      <c r="G62" s="87"/>
      <c r="H62" s="87"/>
      <c r="I62" s="87"/>
    </row>
    <row r="63" spans="1:19" ht="23.1" customHeight="1" thickBot="1">
      <c r="A63" s="122">
        <v>12</v>
      </c>
      <c r="B63" s="123" t="s">
        <v>170</v>
      </c>
      <c r="C63" s="201">
        <f>(E56+E59)*D61</f>
        <v>0</v>
      </c>
      <c r="D63" s="202"/>
      <c r="E63" s="87"/>
      <c r="F63" s="124"/>
      <c r="G63" s="98"/>
      <c r="H63" s="87"/>
      <c r="I63" s="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H35:H36"/>
    <mergeCell ref="A41:A43"/>
    <mergeCell ref="Q41:R41"/>
    <mergeCell ref="A44:I48"/>
    <mergeCell ref="A49:I49"/>
    <mergeCell ref="A51:A53"/>
    <mergeCell ref="C51:D51"/>
    <mergeCell ref="E51:F51"/>
    <mergeCell ref="H51:H52"/>
    <mergeCell ref="C52:D52"/>
    <mergeCell ref="F28:F29"/>
    <mergeCell ref="G28:G29"/>
    <mergeCell ref="H28:H29"/>
    <mergeCell ref="A35:A38"/>
    <mergeCell ref="B35:B36"/>
    <mergeCell ref="C35:C36"/>
    <mergeCell ref="D35:D36"/>
    <mergeCell ref="E35:E36"/>
    <mergeCell ref="F35:F36"/>
    <mergeCell ref="G35:G36"/>
    <mergeCell ref="K24:L27"/>
    <mergeCell ref="P24:Q26"/>
    <mergeCell ref="A25:A26"/>
    <mergeCell ref="B25:B26"/>
    <mergeCell ref="P27:Q27"/>
    <mergeCell ref="A28:A30"/>
    <mergeCell ref="B28:B30"/>
    <mergeCell ref="C28:C29"/>
    <mergeCell ref="D28:D29"/>
    <mergeCell ref="E28:E29"/>
    <mergeCell ref="K18:K19"/>
    <mergeCell ref="A20:A22"/>
    <mergeCell ref="B20:B22"/>
    <mergeCell ref="C20:C21"/>
    <mergeCell ref="D20:D21"/>
    <mergeCell ref="E20:E21"/>
    <mergeCell ref="F20:F21"/>
    <mergeCell ref="G20:G21"/>
    <mergeCell ref="Q15:Q16"/>
    <mergeCell ref="R15:R16"/>
    <mergeCell ref="A16:A18"/>
    <mergeCell ref="B16:B18"/>
    <mergeCell ref="C16:C17"/>
    <mergeCell ref="D16:D17"/>
    <mergeCell ref="E16:E17"/>
    <mergeCell ref="F16:F17"/>
    <mergeCell ref="G16:G17"/>
    <mergeCell ref="H16:H17"/>
    <mergeCell ref="A14:I14"/>
    <mergeCell ref="K15:L17"/>
    <mergeCell ref="M15:M16"/>
    <mergeCell ref="N15:N16"/>
    <mergeCell ref="O15:O16"/>
    <mergeCell ref="P15:P16"/>
    <mergeCell ref="G7:G8"/>
    <mergeCell ref="H7:H8"/>
    <mergeCell ref="K9:L10"/>
    <mergeCell ref="K11:L11"/>
    <mergeCell ref="A12:I12"/>
    <mergeCell ref="A13:I13"/>
    <mergeCell ref="A7:A11"/>
    <mergeCell ref="B7:B8"/>
    <mergeCell ref="C7:C8"/>
    <mergeCell ref="D7:D8"/>
    <mergeCell ref="E7:E8"/>
    <mergeCell ref="F7:F8"/>
    <mergeCell ref="C2:F2"/>
    <mergeCell ref="G2:I2"/>
    <mergeCell ref="A3:A5"/>
    <mergeCell ref="C3:F3"/>
    <mergeCell ref="G3:I3"/>
    <mergeCell ref="C4:D4"/>
    <mergeCell ref="C5:D5"/>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1"/>
  <sheetViews>
    <sheetView view="pageBreakPreview" zoomScale="85" zoomScaleNormal="85" zoomScaleSheetLayoutView="85" workbookViewId="0">
      <selection activeCell="A4" sqref="A4:B4"/>
    </sheetView>
  </sheetViews>
  <sheetFormatPr defaultRowHeight="27" customHeight="1"/>
  <cols>
    <col min="1" max="1" width="5.625" style="75" customWidth="1"/>
    <col min="2" max="6" width="10.625" style="75" customWidth="1"/>
    <col min="7" max="11" width="7.625" style="75" customWidth="1"/>
    <col min="12" max="12" width="10.625" style="75" customWidth="1"/>
    <col min="13" max="17" width="7.625" style="75" customWidth="1"/>
    <col min="18" max="18" width="10.625" style="75" customWidth="1"/>
    <col min="19" max="25" width="7.625" style="75" customWidth="1"/>
    <col min="26" max="28" width="10.625" style="75" customWidth="1"/>
    <col min="29" max="29" width="11.75" style="75" customWidth="1"/>
    <col min="30" max="30" width="9" style="75"/>
    <col min="31" max="31" width="9" style="75" hidden="1" customWidth="1"/>
    <col min="32" max="16384" width="9" style="75"/>
  </cols>
  <sheetData>
    <row r="1" spans="1:31" ht="35.1" customHeight="1">
      <c r="A1" s="142" t="s">
        <v>149</v>
      </c>
    </row>
    <row r="2" spans="1:31" s="232" customFormat="1" ht="27" customHeight="1">
      <c r="A2" s="231"/>
    </row>
    <row r="3" spans="1:31" s="232" customFormat="1" ht="27" customHeight="1" thickBot="1">
      <c r="A3" s="231" t="s">
        <v>150</v>
      </c>
    </row>
    <row r="4" spans="1:31" s="232" customFormat="1" ht="27" customHeight="1" thickBot="1">
      <c r="A4" s="229" t="s">
        <v>154</v>
      </c>
      <c r="B4" s="230"/>
      <c r="C4" s="233" t="s">
        <v>151</v>
      </c>
      <c r="AE4" s="232" t="s">
        <v>153</v>
      </c>
    </row>
    <row r="5" spans="1:31" s="235" customFormat="1" ht="20.100000000000001" customHeight="1">
      <c r="A5" s="234"/>
      <c r="B5" s="234"/>
      <c r="AE5" s="235" t="s">
        <v>154</v>
      </c>
    </row>
    <row r="6" spans="1:31" s="232" customFormat="1" ht="27" customHeight="1">
      <c r="A6" s="231" t="s">
        <v>152</v>
      </c>
    </row>
    <row r="7" spans="1:31" s="232" customFormat="1" ht="27" customHeight="1">
      <c r="A7" s="203" t="s">
        <v>5</v>
      </c>
      <c r="B7" s="236" t="s">
        <v>56</v>
      </c>
      <c r="C7" s="236"/>
      <c r="D7" s="236"/>
      <c r="E7" s="237" t="s">
        <v>29</v>
      </c>
      <c r="F7" s="238" t="s">
        <v>45</v>
      </c>
      <c r="G7" s="238"/>
      <c r="H7" s="238"/>
      <c r="I7" s="238"/>
      <c r="J7" s="238"/>
      <c r="K7" s="238"/>
      <c r="L7" s="239" t="s">
        <v>46</v>
      </c>
      <c r="M7" s="240"/>
      <c r="N7" s="240"/>
      <c r="O7" s="240"/>
      <c r="P7" s="240"/>
      <c r="Q7" s="241"/>
      <c r="R7" s="185" t="s">
        <v>55</v>
      </c>
      <c r="S7" s="153"/>
      <c r="T7" s="153"/>
      <c r="U7" s="153"/>
      <c r="V7" s="153"/>
      <c r="W7" s="242" t="s">
        <v>109</v>
      </c>
      <c r="X7" s="243"/>
      <c r="Y7" s="244"/>
      <c r="Z7" s="245" t="s">
        <v>26</v>
      </c>
      <c r="AA7" s="245" t="s">
        <v>22</v>
      </c>
      <c r="AB7" s="245" t="s">
        <v>23</v>
      </c>
      <c r="AC7" s="245" t="s">
        <v>27</v>
      </c>
    </row>
    <row r="8" spans="1:31" s="255" customFormat="1" ht="99.95" customHeight="1">
      <c r="A8" s="203"/>
      <c r="B8" s="236"/>
      <c r="C8" s="236"/>
      <c r="D8" s="236"/>
      <c r="E8" s="246"/>
      <c r="F8" s="247" t="s">
        <v>16</v>
      </c>
      <c r="G8" s="248" t="s">
        <v>0</v>
      </c>
      <c r="H8" s="249" t="s">
        <v>1</v>
      </c>
      <c r="I8" s="249" t="s">
        <v>2</v>
      </c>
      <c r="J8" s="249" t="s">
        <v>4</v>
      </c>
      <c r="K8" s="250" t="s">
        <v>3</v>
      </c>
      <c r="L8" s="251" t="s">
        <v>16</v>
      </c>
      <c r="M8" s="248" t="s">
        <v>0</v>
      </c>
      <c r="N8" s="249" t="s">
        <v>1</v>
      </c>
      <c r="O8" s="249" t="s">
        <v>2</v>
      </c>
      <c r="P8" s="252" t="s">
        <v>4</v>
      </c>
      <c r="Q8" s="250" t="s">
        <v>24</v>
      </c>
      <c r="R8" s="251" t="s">
        <v>16</v>
      </c>
      <c r="S8" s="248" t="s">
        <v>0</v>
      </c>
      <c r="T8" s="249" t="s">
        <v>1</v>
      </c>
      <c r="U8" s="249" t="s">
        <v>2</v>
      </c>
      <c r="V8" s="250" t="s">
        <v>4</v>
      </c>
      <c r="W8" s="253" t="s">
        <v>108</v>
      </c>
      <c r="X8" s="248" t="s">
        <v>2</v>
      </c>
      <c r="Y8" s="250" t="s">
        <v>10</v>
      </c>
      <c r="Z8" s="254"/>
      <c r="AA8" s="254"/>
      <c r="AB8" s="254"/>
      <c r="AC8" s="254"/>
    </row>
    <row r="9" spans="1:31" s="232" customFormat="1" ht="27" customHeight="1">
      <c r="A9" s="143" t="s">
        <v>89</v>
      </c>
      <c r="B9" s="256" t="str">
        <f>第２号様式別紙２①!B3&amp;""</f>
        <v/>
      </c>
      <c r="C9" s="256"/>
      <c r="D9" s="256"/>
      <c r="E9" s="257" t="str">
        <f>第２号様式別紙２①!C$5&amp;""</f>
        <v/>
      </c>
      <c r="F9" s="258">
        <f>SUM($G$9:$K$9)</f>
        <v>0</v>
      </c>
      <c r="G9" s="259">
        <f>第２号様式別紙２①!C11</f>
        <v>0</v>
      </c>
      <c r="H9" s="260">
        <f>第２号様式別紙２①!D11</f>
        <v>0</v>
      </c>
      <c r="I9" s="260">
        <f>第２号様式別紙２①!E11</f>
        <v>0</v>
      </c>
      <c r="J9" s="260">
        <f>第２号様式別紙２①!F11</f>
        <v>0</v>
      </c>
      <c r="K9" s="261">
        <f>第２号様式別紙２①!G11</f>
        <v>0</v>
      </c>
      <c r="L9" s="262">
        <f t="shared" ref="L9:L10" si="0">SUM(M9:P9)</f>
        <v>0</v>
      </c>
      <c r="M9" s="259">
        <f>第２号様式別紙２①!C18</f>
        <v>0</v>
      </c>
      <c r="N9" s="260">
        <f>第２号様式別紙２①!D18</f>
        <v>0</v>
      </c>
      <c r="O9" s="260">
        <f>第２号様式別紙２①!E18</f>
        <v>0</v>
      </c>
      <c r="P9" s="263">
        <f>第２号様式別紙２①!F18</f>
        <v>0</v>
      </c>
      <c r="Q9" s="261">
        <f>第２号様式別紙２①!G18</f>
        <v>0</v>
      </c>
      <c r="R9" s="262">
        <f>SUM(S9:V9)</f>
        <v>0</v>
      </c>
      <c r="S9" s="259">
        <f>第２号様式別紙２①!C22</f>
        <v>0</v>
      </c>
      <c r="T9" s="260">
        <f>第２号様式別紙２①!D22</f>
        <v>0</v>
      </c>
      <c r="U9" s="260">
        <f>第２号様式別紙２①!E22</f>
        <v>0</v>
      </c>
      <c r="V9" s="261">
        <f>第２号様式別紙２①!F22</f>
        <v>0</v>
      </c>
      <c r="W9" s="264">
        <f>SUM(X9:Y9)</f>
        <v>0</v>
      </c>
      <c r="X9" s="259">
        <f>第２号様式別紙２①!C26</f>
        <v>0</v>
      </c>
      <c r="Y9" s="261">
        <f>第２号様式別紙２①!D26</f>
        <v>0</v>
      </c>
      <c r="Z9" s="262">
        <f>第２号様式別紙２①!I33</f>
        <v>0</v>
      </c>
      <c r="AA9" s="265">
        <f>第２号様式別紙２①!N$42</f>
        <v>0</v>
      </c>
      <c r="AB9" s="262">
        <f>第２号様式別紙２①!M$42</f>
        <v>0</v>
      </c>
      <c r="AC9" s="266">
        <f>第２号様式別紙２①!C$63</f>
        <v>0</v>
      </c>
    </row>
    <row r="10" spans="1:31" s="232" customFormat="1" ht="27" customHeight="1">
      <c r="A10" s="143" t="s">
        <v>90</v>
      </c>
      <c r="B10" s="256" t="str">
        <f>第２号様式別紙２②!B$3&amp;""</f>
        <v/>
      </c>
      <c r="C10" s="256"/>
      <c r="D10" s="256"/>
      <c r="E10" s="257" t="str">
        <f>第２号様式別紙２②!C$5&amp;""</f>
        <v/>
      </c>
      <c r="F10" s="258">
        <f>SUM(G10:K10)</f>
        <v>0</v>
      </c>
      <c r="G10" s="259">
        <f>第２号様式別紙２②!C$11</f>
        <v>0</v>
      </c>
      <c r="H10" s="260">
        <f>第２号様式別紙２②!D$11</f>
        <v>0</v>
      </c>
      <c r="I10" s="260">
        <f>第２号様式別紙２②!E$11</f>
        <v>0</v>
      </c>
      <c r="J10" s="260">
        <f>第２号様式別紙２②!F$11</f>
        <v>0</v>
      </c>
      <c r="K10" s="261">
        <f>第２号様式別紙２②!G$11</f>
        <v>0</v>
      </c>
      <c r="L10" s="262">
        <f t="shared" si="0"/>
        <v>0</v>
      </c>
      <c r="M10" s="259">
        <f>第２号様式別紙２②!C$18</f>
        <v>0</v>
      </c>
      <c r="N10" s="260">
        <f>第２号様式別紙２②!D$18</f>
        <v>0</v>
      </c>
      <c r="O10" s="260">
        <f>第２号様式別紙２②!E$18</f>
        <v>0</v>
      </c>
      <c r="P10" s="263">
        <f>第２号様式別紙２②!F$18</f>
        <v>0</v>
      </c>
      <c r="Q10" s="261">
        <f>第２号様式別紙２②!G$18</f>
        <v>0</v>
      </c>
      <c r="R10" s="262">
        <f t="shared" ref="R10" si="1">SUM(S10:V10)</f>
        <v>0</v>
      </c>
      <c r="S10" s="259">
        <f>第２号様式別紙２②!C$22</f>
        <v>0</v>
      </c>
      <c r="T10" s="260">
        <f>第２号様式別紙２②!D$22</f>
        <v>0</v>
      </c>
      <c r="U10" s="260">
        <f>第２号様式別紙２②!E$22</f>
        <v>0</v>
      </c>
      <c r="V10" s="261">
        <f>第２号様式別紙２②!F$22</f>
        <v>0</v>
      </c>
      <c r="W10" s="264">
        <f t="shared" ref="W10:W13" si="2">SUM(X10:Y10)</f>
        <v>0</v>
      </c>
      <c r="X10" s="259">
        <f>第２号様式別紙２②!C$26</f>
        <v>0</v>
      </c>
      <c r="Y10" s="261">
        <f>第２号様式別紙２②!D$26</f>
        <v>0</v>
      </c>
      <c r="Z10" s="262">
        <f>第２号様式別紙２②!I$33</f>
        <v>0</v>
      </c>
      <c r="AA10" s="265">
        <f>第２号様式別紙２②!N$42</f>
        <v>0</v>
      </c>
      <c r="AB10" s="262">
        <f>第２号様式別紙２②!M$42</f>
        <v>0</v>
      </c>
      <c r="AC10" s="266">
        <f>第２号様式別紙２②!C$63</f>
        <v>0</v>
      </c>
    </row>
    <row r="11" spans="1:31" s="232" customFormat="1" ht="27" customHeight="1">
      <c r="A11" s="143" t="s">
        <v>143</v>
      </c>
      <c r="B11" s="256" t="str">
        <f>第２号様式別紙２③!B$3&amp;""</f>
        <v/>
      </c>
      <c r="C11" s="256"/>
      <c r="D11" s="256"/>
      <c r="E11" s="257" t="str">
        <f>第２号様式別紙２③!C$5&amp;""</f>
        <v/>
      </c>
      <c r="F11" s="258">
        <f t="shared" ref="F11:F13" si="3">SUM(G11:K11)</f>
        <v>0</v>
      </c>
      <c r="G11" s="259">
        <f>第２号様式別紙２③!C$11</f>
        <v>0</v>
      </c>
      <c r="H11" s="260">
        <f>第２号様式別紙２③!D$11</f>
        <v>0</v>
      </c>
      <c r="I11" s="260">
        <f>第２号様式別紙２③!E$11</f>
        <v>0</v>
      </c>
      <c r="J11" s="260">
        <f>第２号様式別紙２③!F$11</f>
        <v>0</v>
      </c>
      <c r="K11" s="261">
        <f>第２号様式別紙２③!G$11</f>
        <v>0</v>
      </c>
      <c r="L11" s="262">
        <f t="shared" ref="L11:L13" si="4">SUM(M11:P11)</f>
        <v>0</v>
      </c>
      <c r="M11" s="259">
        <f>第２号様式別紙２③!C$18</f>
        <v>0</v>
      </c>
      <c r="N11" s="260">
        <f>第２号様式別紙２③!D$18</f>
        <v>0</v>
      </c>
      <c r="O11" s="260">
        <f>第２号様式別紙２③!E$18</f>
        <v>0</v>
      </c>
      <c r="P11" s="263">
        <f>第２号様式別紙２③!F$18</f>
        <v>0</v>
      </c>
      <c r="Q11" s="261">
        <f>第２号様式別紙２③!G$18</f>
        <v>0</v>
      </c>
      <c r="R11" s="262">
        <f t="shared" ref="R11:R13" si="5">SUM(S11:V11)</f>
        <v>0</v>
      </c>
      <c r="S11" s="259">
        <f>第２号様式別紙２③!C$22</f>
        <v>0</v>
      </c>
      <c r="T11" s="260">
        <f>第２号様式別紙２③!D$22</f>
        <v>0</v>
      </c>
      <c r="U11" s="260">
        <f>第２号様式別紙２③!E$22</f>
        <v>0</v>
      </c>
      <c r="V11" s="261">
        <f>第２号様式別紙２③!F$22</f>
        <v>0</v>
      </c>
      <c r="W11" s="264">
        <f t="shared" si="2"/>
        <v>0</v>
      </c>
      <c r="X11" s="259">
        <f>第２号様式別紙２③!C$26</f>
        <v>0</v>
      </c>
      <c r="Y11" s="261">
        <f>第２号様式別紙２③!D$26</f>
        <v>0</v>
      </c>
      <c r="Z11" s="262">
        <f>第２号様式別紙２③!I$33</f>
        <v>0</v>
      </c>
      <c r="AA11" s="265">
        <f>第２号様式別紙２③!N$42</f>
        <v>0</v>
      </c>
      <c r="AB11" s="262">
        <f>第２号様式別紙２③!M$42</f>
        <v>0</v>
      </c>
      <c r="AC11" s="266">
        <f>第２号様式別紙２③!C$63</f>
        <v>0</v>
      </c>
    </row>
    <row r="12" spans="1:31" s="232" customFormat="1" ht="27" customHeight="1">
      <c r="A12" s="143" t="s">
        <v>144</v>
      </c>
      <c r="B12" s="256" t="str">
        <f>第２号様式別紙２④!B$3&amp;""</f>
        <v/>
      </c>
      <c r="C12" s="256"/>
      <c r="D12" s="256"/>
      <c r="E12" s="257" t="str">
        <f>第２号様式別紙２④!C$5&amp;""</f>
        <v/>
      </c>
      <c r="F12" s="258">
        <f t="shared" si="3"/>
        <v>0</v>
      </c>
      <c r="G12" s="259">
        <f>第２号様式別紙２④!C$11</f>
        <v>0</v>
      </c>
      <c r="H12" s="260">
        <f>第２号様式別紙２④!D$11</f>
        <v>0</v>
      </c>
      <c r="I12" s="260">
        <f>第２号様式別紙２④!E$11</f>
        <v>0</v>
      </c>
      <c r="J12" s="260">
        <f>第２号様式別紙２④!F$11</f>
        <v>0</v>
      </c>
      <c r="K12" s="261">
        <f>第２号様式別紙２④!G$11</f>
        <v>0</v>
      </c>
      <c r="L12" s="262">
        <f t="shared" si="4"/>
        <v>0</v>
      </c>
      <c r="M12" s="259">
        <f>第２号様式別紙２④!C$18</f>
        <v>0</v>
      </c>
      <c r="N12" s="260">
        <f>第２号様式別紙２④!D$18</f>
        <v>0</v>
      </c>
      <c r="O12" s="260">
        <f>第２号様式別紙２④!E$18</f>
        <v>0</v>
      </c>
      <c r="P12" s="263">
        <f>第２号様式別紙２④!F$18</f>
        <v>0</v>
      </c>
      <c r="Q12" s="261">
        <f>第２号様式別紙２④!G$18</f>
        <v>0</v>
      </c>
      <c r="R12" s="262">
        <f t="shared" si="5"/>
        <v>0</v>
      </c>
      <c r="S12" s="259">
        <f>第２号様式別紙２④!C$22</f>
        <v>0</v>
      </c>
      <c r="T12" s="260">
        <f>第２号様式別紙２④!D$22</f>
        <v>0</v>
      </c>
      <c r="U12" s="260">
        <f>第２号様式別紙２④!E$22</f>
        <v>0</v>
      </c>
      <c r="V12" s="261">
        <f>第２号様式別紙２④!F$22</f>
        <v>0</v>
      </c>
      <c r="W12" s="264">
        <f t="shared" si="2"/>
        <v>0</v>
      </c>
      <c r="X12" s="259">
        <f>第２号様式別紙２④!C$26</f>
        <v>0</v>
      </c>
      <c r="Y12" s="261">
        <f>第２号様式別紙２④!D$26</f>
        <v>0</v>
      </c>
      <c r="Z12" s="262">
        <f>第２号様式別紙２④!I$33</f>
        <v>0</v>
      </c>
      <c r="AA12" s="265">
        <f>第２号様式別紙２④!N$42</f>
        <v>0</v>
      </c>
      <c r="AB12" s="262">
        <f>第２号様式別紙２④!M$42</f>
        <v>0</v>
      </c>
      <c r="AC12" s="266">
        <f>第２号様式別紙２④!C$63</f>
        <v>0</v>
      </c>
    </row>
    <row r="13" spans="1:31" s="232" customFormat="1" ht="27" customHeight="1" thickBot="1">
      <c r="A13" s="143" t="s">
        <v>145</v>
      </c>
      <c r="B13" s="256" t="str">
        <f>第２号様式別紙２⑤!B$3&amp;""</f>
        <v/>
      </c>
      <c r="C13" s="256"/>
      <c r="D13" s="256"/>
      <c r="E13" s="257" t="str">
        <f>第２号様式別紙２⑤!C$5&amp;""</f>
        <v/>
      </c>
      <c r="F13" s="258">
        <f t="shared" si="3"/>
        <v>0</v>
      </c>
      <c r="G13" s="259">
        <f>第２号様式別紙２⑤!C$11</f>
        <v>0</v>
      </c>
      <c r="H13" s="260">
        <f>第２号様式別紙２⑤!D$11</f>
        <v>0</v>
      </c>
      <c r="I13" s="260">
        <f>第２号様式別紙２⑤!E$11</f>
        <v>0</v>
      </c>
      <c r="J13" s="260">
        <f>第２号様式別紙２⑤!F$11</f>
        <v>0</v>
      </c>
      <c r="K13" s="261">
        <f>第２号様式別紙２⑤!G$11</f>
        <v>0</v>
      </c>
      <c r="L13" s="262">
        <f t="shared" si="4"/>
        <v>0</v>
      </c>
      <c r="M13" s="259">
        <f>第２号様式別紙２⑤!C$18</f>
        <v>0</v>
      </c>
      <c r="N13" s="260">
        <f>第２号様式別紙２⑤!D$18</f>
        <v>0</v>
      </c>
      <c r="O13" s="260">
        <f>第２号様式別紙２⑤!E$18</f>
        <v>0</v>
      </c>
      <c r="P13" s="263">
        <f>第２号様式別紙２⑤!F$18</f>
        <v>0</v>
      </c>
      <c r="Q13" s="261">
        <f>第２号様式別紙２⑤!G$18</f>
        <v>0</v>
      </c>
      <c r="R13" s="262">
        <f t="shared" si="5"/>
        <v>0</v>
      </c>
      <c r="S13" s="259">
        <f>第２号様式別紙２⑤!C$22</f>
        <v>0</v>
      </c>
      <c r="T13" s="260">
        <f>第２号様式別紙２⑤!D$22</f>
        <v>0</v>
      </c>
      <c r="U13" s="260">
        <f>第２号様式別紙２⑤!E$22</f>
        <v>0</v>
      </c>
      <c r="V13" s="261">
        <f>第２号様式別紙２⑤!F$22</f>
        <v>0</v>
      </c>
      <c r="W13" s="264">
        <f t="shared" si="2"/>
        <v>0</v>
      </c>
      <c r="X13" s="259">
        <f>第２号様式別紙２⑤!C$26</f>
        <v>0</v>
      </c>
      <c r="Y13" s="261">
        <f>第２号様式別紙２⑤!D$26</f>
        <v>0</v>
      </c>
      <c r="Z13" s="262">
        <f>第２号様式別紙２⑤!I$33</f>
        <v>0</v>
      </c>
      <c r="AA13" s="265">
        <f>第２号様式別紙２⑤!N$42</f>
        <v>0</v>
      </c>
      <c r="AB13" s="262">
        <f>第２号様式別紙２⑤!M$42</f>
        <v>0</v>
      </c>
      <c r="AC13" s="266">
        <f>第２号様式別紙２⑤!C$63</f>
        <v>0</v>
      </c>
    </row>
    <row r="14" spans="1:31" s="232" customFormat="1" ht="27" customHeight="1" thickTop="1">
      <c r="A14" s="267"/>
      <c r="B14" s="267"/>
      <c r="C14" s="267"/>
      <c r="E14" s="268" t="s">
        <v>17</v>
      </c>
      <c r="F14" s="269">
        <f t="shared" ref="F14:Z14" si="6">SUM(F9:F13)</f>
        <v>0</v>
      </c>
      <c r="G14" s="270">
        <f t="shared" si="6"/>
        <v>0</v>
      </c>
      <c r="H14" s="271">
        <f t="shared" si="6"/>
        <v>0</v>
      </c>
      <c r="I14" s="271">
        <f t="shared" si="6"/>
        <v>0</v>
      </c>
      <c r="J14" s="271">
        <f t="shared" si="6"/>
        <v>0</v>
      </c>
      <c r="K14" s="272">
        <f t="shared" si="6"/>
        <v>0</v>
      </c>
      <c r="L14" s="273">
        <f t="shared" si="6"/>
        <v>0</v>
      </c>
      <c r="M14" s="270">
        <f t="shared" si="6"/>
        <v>0</v>
      </c>
      <c r="N14" s="271">
        <f t="shared" si="6"/>
        <v>0</v>
      </c>
      <c r="O14" s="271">
        <f t="shared" si="6"/>
        <v>0</v>
      </c>
      <c r="P14" s="274">
        <f t="shared" si="6"/>
        <v>0</v>
      </c>
      <c r="Q14" s="272">
        <f t="shared" si="6"/>
        <v>0</v>
      </c>
      <c r="R14" s="273">
        <f t="shared" si="6"/>
        <v>0</v>
      </c>
      <c r="S14" s="270">
        <f t="shared" si="6"/>
        <v>0</v>
      </c>
      <c r="T14" s="271">
        <f t="shared" si="6"/>
        <v>0</v>
      </c>
      <c r="U14" s="271">
        <f t="shared" si="6"/>
        <v>0</v>
      </c>
      <c r="V14" s="272">
        <f t="shared" si="6"/>
        <v>0</v>
      </c>
      <c r="W14" s="275">
        <f t="shared" si="6"/>
        <v>0</v>
      </c>
      <c r="X14" s="270">
        <f t="shared" si="6"/>
        <v>0</v>
      </c>
      <c r="Y14" s="272">
        <f t="shared" si="6"/>
        <v>0</v>
      </c>
      <c r="Z14" s="273">
        <f t="shared" si="6"/>
        <v>0</v>
      </c>
      <c r="AA14" s="276"/>
      <c r="AB14" s="276"/>
      <c r="AC14" s="277">
        <f>SUM(AC9:AC13)</f>
        <v>0</v>
      </c>
    </row>
    <row r="15" spans="1:31" s="232" customFormat="1" ht="20.100000000000001" customHeight="1">
      <c r="A15" s="278"/>
      <c r="B15" s="278"/>
      <c r="C15" s="278"/>
      <c r="D15" s="278"/>
      <c r="F15" s="278"/>
      <c r="G15" s="278"/>
      <c r="H15" s="278"/>
      <c r="I15" s="278"/>
      <c r="J15" s="278"/>
      <c r="R15" s="279" t="s">
        <v>110</v>
      </c>
    </row>
    <row r="16" spans="1:31" s="232" customFormat="1" ht="39.950000000000003" customHeight="1">
      <c r="A16" s="280" t="s">
        <v>146</v>
      </c>
      <c r="B16" s="281"/>
      <c r="C16" s="203" t="s">
        <v>32</v>
      </c>
      <c r="D16" s="204"/>
      <c r="E16" s="159" t="s">
        <v>31</v>
      </c>
      <c r="F16" s="164"/>
      <c r="G16" s="204" t="s">
        <v>33</v>
      </c>
      <c r="H16" s="204"/>
      <c r="I16" s="203" t="s">
        <v>34</v>
      </c>
      <c r="J16" s="204"/>
    </row>
    <row r="17" spans="1:29" s="232" customFormat="1" ht="27" customHeight="1">
      <c r="A17" s="282" t="str">
        <f>IF(G17&gt;=I17,"○","×")</f>
        <v>○</v>
      </c>
      <c r="B17" s="283"/>
      <c r="C17" s="284">
        <f>SUM(G14,H14,J14)</f>
        <v>0</v>
      </c>
      <c r="D17" s="285"/>
      <c r="E17" s="286">
        <f>SUM(M14,N14,P14)</f>
        <v>0</v>
      </c>
      <c r="F17" s="287"/>
      <c r="G17" s="284">
        <f>C17-E17</f>
        <v>0</v>
      </c>
      <c r="H17" s="214"/>
      <c r="I17" s="284">
        <f>Z14</f>
        <v>0</v>
      </c>
      <c r="J17" s="214"/>
    </row>
    <row r="18" spans="1:29" s="232" customFormat="1" ht="20.100000000000001" customHeight="1">
      <c r="A18" s="278"/>
      <c r="B18" s="278"/>
      <c r="C18" s="278"/>
      <c r="D18" s="278"/>
      <c r="F18" s="278"/>
      <c r="G18" s="278"/>
      <c r="H18" s="278"/>
      <c r="I18" s="278"/>
    </row>
    <row r="19" spans="1:29" s="232" customFormat="1" ht="39.950000000000003" customHeight="1">
      <c r="A19" s="288" t="s">
        <v>147</v>
      </c>
      <c r="B19" s="289"/>
      <c r="C19" s="290" t="s">
        <v>51</v>
      </c>
      <c r="D19" s="291"/>
      <c r="E19" s="278"/>
      <c r="F19" s="278"/>
      <c r="G19" s="278"/>
    </row>
    <row r="20" spans="1:29" s="232" customFormat="1" ht="27" customHeight="1">
      <c r="A20" s="292" t="str">
        <f>IF(C20=0,"○","×")</f>
        <v>○</v>
      </c>
      <c r="B20" s="292"/>
      <c r="C20" s="286">
        <f>R14</f>
        <v>0</v>
      </c>
      <c r="D20" s="287"/>
      <c r="E20" s="278"/>
      <c r="F20" s="278"/>
      <c r="G20" s="278"/>
    </row>
    <row r="21" spans="1:29" s="232" customFormat="1" ht="20.100000000000001" customHeight="1">
      <c r="A21" s="278"/>
      <c r="B21" s="278"/>
      <c r="C21" s="278"/>
      <c r="E21" s="278"/>
      <c r="F21" s="278"/>
      <c r="G21" s="278"/>
      <c r="H21" s="278"/>
      <c r="I21" s="278"/>
    </row>
    <row r="22" spans="1:29" s="232" customFormat="1" ht="39.950000000000003" customHeight="1">
      <c r="A22" s="280" t="s">
        <v>148</v>
      </c>
      <c r="B22" s="293"/>
      <c r="C22" s="294" t="s">
        <v>50</v>
      </c>
      <c r="D22" s="295"/>
      <c r="E22" s="278"/>
      <c r="F22" s="278"/>
      <c r="G22" s="278"/>
      <c r="H22" s="278"/>
    </row>
    <row r="23" spans="1:29" s="232" customFormat="1" ht="27" customHeight="1">
      <c r="A23" s="292" t="str">
        <f>IF(C23&gt;0,"○","×")</f>
        <v>×</v>
      </c>
      <c r="B23" s="292"/>
      <c r="C23" s="296">
        <f>COUNTIFS(F9:F13,"&gt;=20",E9:E13,"廃止*")</f>
        <v>0</v>
      </c>
      <c r="D23" s="287"/>
      <c r="E23" s="278"/>
      <c r="F23" s="278"/>
      <c r="G23" s="278"/>
      <c r="H23" s="278"/>
    </row>
    <row r="24" spans="1:29" s="232" customFormat="1" ht="20.100000000000001" customHeight="1" thickBot="1">
      <c r="A24" s="278"/>
      <c r="B24" s="278"/>
      <c r="C24" s="278"/>
      <c r="E24" s="278"/>
      <c r="F24" s="278"/>
      <c r="G24" s="278"/>
      <c r="H24" s="278"/>
      <c r="I24" s="278"/>
      <c r="J24" s="278"/>
    </row>
    <row r="25" spans="1:29" s="232" customFormat="1" ht="39.950000000000003" customHeight="1">
      <c r="A25" s="297" t="s">
        <v>30</v>
      </c>
      <c r="B25" s="281"/>
      <c r="C25" s="203" t="s">
        <v>52</v>
      </c>
      <c r="D25" s="204"/>
      <c r="E25" s="159" t="s">
        <v>53</v>
      </c>
      <c r="F25" s="164"/>
      <c r="G25" s="204" t="s">
        <v>54</v>
      </c>
      <c r="H25" s="204"/>
      <c r="AB25" s="298" t="s">
        <v>167</v>
      </c>
      <c r="AC25" s="299"/>
    </row>
    <row r="26" spans="1:29" s="232" customFormat="1" ht="27" customHeight="1" thickBot="1">
      <c r="A26" s="282" t="str">
        <f>IF(G26&gt;=10%,"○","×")</f>
        <v>○</v>
      </c>
      <c r="B26" s="283"/>
      <c r="C26" s="284">
        <f>SUM(G14,H14,J14)</f>
        <v>0</v>
      </c>
      <c r="D26" s="285"/>
      <c r="E26" s="286">
        <f>Z14</f>
        <v>0</v>
      </c>
      <c r="F26" s="287"/>
      <c r="G26" s="213" t="str">
        <f>IFERROR(E26/C26,"－")</f>
        <v>－</v>
      </c>
      <c r="H26" s="213"/>
      <c r="AB26" s="300" t="str">
        <f>IF(AND(A17="○",A20="○",A23="○",A26="○"),AC14,"－")</f>
        <v>－</v>
      </c>
      <c r="AC26" s="301"/>
    </row>
    <row r="27" spans="1:29" s="232" customFormat="1" ht="20.100000000000001" customHeight="1">
      <c r="A27" s="278"/>
      <c r="B27" s="278"/>
      <c r="C27" s="278"/>
      <c r="D27" s="278"/>
      <c r="F27" s="278"/>
      <c r="G27" s="278"/>
      <c r="H27" s="278"/>
      <c r="I27" s="278"/>
    </row>
    <row r="28" spans="1:29" ht="27" customHeight="1">
      <c r="E28" s="98"/>
      <c r="F28" s="98"/>
      <c r="G28" s="98"/>
      <c r="H28" s="98"/>
      <c r="I28" s="98"/>
      <c r="J28" s="98"/>
      <c r="N28" s="232"/>
      <c r="O28" s="232"/>
      <c r="T28" s="232"/>
      <c r="U28" s="232"/>
    </row>
    <row r="29" spans="1:29" ht="27" customHeight="1">
      <c r="E29" s="98"/>
      <c r="F29" s="98"/>
      <c r="G29" s="98"/>
      <c r="H29" s="98"/>
      <c r="I29" s="98"/>
      <c r="J29" s="98"/>
    </row>
    <row r="30" spans="1:29" ht="27" customHeight="1">
      <c r="A30" s="98"/>
      <c r="B30" s="98"/>
      <c r="C30" s="98"/>
      <c r="E30" s="98"/>
      <c r="F30" s="98"/>
      <c r="G30" s="98"/>
      <c r="H30" s="98"/>
      <c r="I30" s="98"/>
      <c r="J30" s="98"/>
    </row>
    <row r="31" spans="1:29" ht="27" customHeight="1">
      <c r="A31" s="98"/>
      <c r="B31" s="98"/>
      <c r="C31" s="98"/>
      <c r="D31" s="98"/>
      <c r="F31" s="98"/>
      <c r="G31" s="98"/>
      <c r="H31" s="98"/>
      <c r="I31" s="98"/>
      <c r="J31" s="98"/>
    </row>
    <row r="32" spans="1:29" ht="27" customHeight="1">
      <c r="A32" s="98"/>
      <c r="B32" s="98"/>
      <c r="C32" s="98"/>
      <c r="D32" s="98"/>
      <c r="F32" s="98"/>
      <c r="G32" s="98"/>
      <c r="H32" s="98"/>
      <c r="I32" s="98"/>
      <c r="J32" s="98"/>
    </row>
    <row r="33" spans="1:10" ht="27" customHeight="1">
      <c r="A33" s="124"/>
      <c r="B33" s="97"/>
      <c r="C33" s="124"/>
      <c r="D33" s="124"/>
      <c r="F33" s="124"/>
      <c r="G33" s="98"/>
      <c r="H33" s="98"/>
      <c r="I33" s="124"/>
      <c r="J33" s="98"/>
    </row>
    <row r="34" spans="1:10" ht="27" customHeight="1">
      <c r="A34" s="124"/>
      <c r="B34" s="97"/>
      <c r="C34" s="98"/>
      <c r="D34" s="98"/>
      <c r="F34" s="98"/>
      <c r="G34" s="98"/>
      <c r="H34" s="98"/>
      <c r="I34" s="124"/>
      <c r="J34" s="302"/>
    </row>
    <row r="35" spans="1:10" ht="27" customHeight="1">
      <c r="A35" s="98"/>
      <c r="B35" s="98"/>
      <c r="C35" s="98"/>
      <c r="D35" s="98"/>
      <c r="F35" s="98"/>
      <c r="G35" s="98"/>
      <c r="H35" s="98"/>
      <c r="I35" s="98"/>
      <c r="J35" s="98"/>
    </row>
    <row r="36" spans="1:10" ht="27" customHeight="1">
      <c r="A36" s="124"/>
      <c r="B36" s="303"/>
      <c r="C36" s="124"/>
      <c r="D36" s="124"/>
      <c r="F36" s="124"/>
      <c r="G36" s="124"/>
      <c r="H36" s="124"/>
      <c r="I36" s="98"/>
      <c r="J36" s="98"/>
    </row>
    <row r="37" spans="1:10" ht="27" customHeight="1">
      <c r="A37" s="124"/>
      <c r="B37" s="303"/>
      <c r="C37" s="124"/>
      <c r="D37" s="124"/>
      <c r="F37" s="124"/>
      <c r="G37" s="124"/>
      <c r="H37" s="124"/>
      <c r="I37" s="124"/>
      <c r="J37" s="98"/>
    </row>
    <row r="38" spans="1:10" ht="27" customHeight="1">
      <c r="A38" s="124"/>
      <c r="B38" s="303"/>
      <c r="C38" s="98"/>
      <c r="D38" s="98"/>
      <c r="F38" s="98"/>
      <c r="G38" s="98"/>
      <c r="H38" s="98"/>
      <c r="I38" s="124"/>
      <c r="J38" s="302"/>
    </row>
    <row r="39" spans="1:10" ht="27" customHeight="1">
      <c r="A39" s="98"/>
      <c r="B39" s="98"/>
      <c r="C39" s="98"/>
      <c r="D39" s="98"/>
      <c r="F39" s="98"/>
      <c r="G39" s="98"/>
      <c r="H39" s="98"/>
      <c r="I39" s="98"/>
      <c r="J39" s="98"/>
    </row>
    <row r="40" spans="1:10" ht="27" customHeight="1">
      <c r="A40" s="124"/>
      <c r="B40" s="97"/>
      <c r="C40" s="124"/>
      <c r="D40" s="124"/>
      <c r="F40" s="124"/>
      <c r="G40" s="124"/>
      <c r="H40" s="124"/>
      <c r="I40" s="98"/>
      <c r="J40" s="98"/>
    </row>
    <row r="41" spans="1:10" ht="27" customHeight="1">
      <c r="A41" s="124"/>
      <c r="B41" s="97"/>
      <c r="C41" s="124"/>
      <c r="D41" s="124"/>
      <c r="F41" s="124"/>
      <c r="G41" s="124"/>
      <c r="H41" s="124"/>
      <c r="I41" s="98"/>
      <c r="J41" s="98"/>
    </row>
    <row r="42" spans="1:10" ht="27" customHeight="1">
      <c r="A42" s="124"/>
      <c r="B42" s="97"/>
      <c r="C42" s="98"/>
      <c r="D42" s="98"/>
      <c r="F42" s="98"/>
      <c r="G42" s="98"/>
      <c r="H42" s="98"/>
      <c r="I42" s="98"/>
      <c r="J42" s="98"/>
    </row>
    <row r="43" spans="1:10" ht="27" customHeight="1">
      <c r="A43" s="98"/>
      <c r="B43" s="98"/>
      <c r="C43" s="98"/>
      <c r="D43" s="98"/>
      <c r="F43" s="98"/>
      <c r="G43" s="98"/>
      <c r="H43" s="98"/>
      <c r="I43" s="98"/>
      <c r="J43" s="98"/>
    </row>
    <row r="44" spans="1:10" ht="27" customHeight="1">
      <c r="A44" s="124"/>
      <c r="B44" s="97"/>
      <c r="C44" s="124"/>
      <c r="D44" s="124"/>
      <c r="F44" s="124"/>
      <c r="G44" s="124"/>
      <c r="H44" s="98"/>
      <c r="I44" s="98"/>
      <c r="J44" s="98"/>
    </row>
    <row r="45" spans="1:10" ht="27" customHeight="1">
      <c r="A45" s="124"/>
      <c r="B45" s="97"/>
      <c r="C45" s="304"/>
      <c r="D45" s="304"/>
      <c r="F45" s="304"/>
      <c r="G45" s="304"/>
      <c r="H45" s="98"/>
      <c r="I45" s="98"/>
      <c r="J45" s="98"/>
    </row>
    <row r="46" spans="1:10" ht="27" customHeight="1">
      <c r="A46" s="98"/>
      <c r="B46" s="98"/>
      <c r="C46" s="98"/>
      <c r="D46" s="98"/>
      <c r="F46" s="98"/>
      <c r="G46" s="98"/>
      <c r="H46" s="98"/>
      <c r="I46" s="98"/>
      <c r="J46" s="98"/>
    </row>
    <row r="47" spans="1:10" ht="27" customHeight="1">
      <c r="A47" s="124"/>
      <c r="B47" s="305"/>
      <c r="C47" s="306"/>
      <c r="D47" s="98"/>
      <c r="F47" s="98"/>
      <c r="G47" s="98"/>
      <c r="H47" s="98"/>
      <c r="I47" s="98"/>
      <c r="J47" s="98"/>
    </row>
    <row r="48" spans="1:10" ht="27" customHeight="1">
      <c r="A48" s="98"/>
      <c r="B48" s="98"/>
      <c r="C48" s="98"/>
      <c r="D48" s="98"/>
      <c r="F48" s="98"/>
      <c r="G48" s="98"/>
      <c r="H48" s="98"/>
      <c r="I48" s="98"/>
      <c r="J48" s="98"/>
    </row>
    <row r="49" spans="1:10" ht="27" customHeight="1">
      <c r="A49" s="124"/>
      <c r="B49" s="305"/>
      <c r="C49" s="98"/>
      <c r="D49" s="98"/>
      <c r="F49" s="98"/>
      <c r="G49" s="98"/>
      <c r="H49" s="98"/>
      <c r="I49" s="98"/>
      <c r="J49" s="98"/>
    </row>
    <row r="50" spans="1:10" ht="27" customHeight="1">
      <c r="A50" s="98"/>
      <c r="B50" s="98"/>
      <c r="C50" s="98"/>
      <c r="D50" s="98"/>
      <c r="F50" s="98"/>
      <c r="G50" s="98"/>
      <c r="H50" s="98"/>
      <c r="I50" s="98"/>
      <c r="J50" s="98"/>
    </row>
    <row r="51" spans="1:10" ht="27" customHeight="1">
      <c r="A51" s="124"/>
      <c r="B51" s="97"/>
      <c r="C51" s="307"/>
      <c r="D51" s="307"/>
      <c r="F51" s="98"/>
      <c r="G51" s="98"/>
      <c r="H51" s="98"/>
      <c r="I51" s="98"/>
      <c r="J51" s="98"/>
    </row>
    <row r="52" spans="1:10" ht="27" customHeight="1">
      <c r="A52" s="124"/>
      <c r="B52" s="97"/>
      <c r="C52" s="304"/>
      <c r="D52" s="304"/>
      <c r="F52" s="98"/>
      <c r="G52" s="98"/>
      <c r="H52" s="98"/>
      <c r="I52" s="98"/>
      <c r="J52" s="98"/>
    </row>
    <row r="53" spans="1:10" ht="27" customHeight="1">
      <c r="A53" s="98"/>
      <c r="B53" s="98"/>
      <c r="C53" s="98"/>
      <c r="D53" s="98"/>
      <c r="F53" s="98"/>
      <c r="G53" s="98"/>
      <c r="H53" s="98"/>
      <c r="I53" s="98"/>
      <c r="J53" s="98"/>
    </row>
    <row r="54" spans="1:10" ht="27" customHeight="1">
      <c r="A54" s="124"/>
      <c r="B54" s="97"/>
      <c r="C54" s="307"/>
      <c r="D54" s="307"/>
      <c r="F54" s="98"/>
      <c r="G54" s="98"/>
      <c r="H54" s="98"/>
      <c r="I54" s="98"/>
      <c r="J54" s="98"/>
    </row>
    <row r="55" spans="1:10" ht="27" customHeight="1">
      <c r="A55" s="124"/>
      <c r="B55" s="97"/>
      <c r="C55" s="304"/>
      <c r="D55" s="304"/>
      <c r="F55" s="98"/>
      <c r="G55" s="98"/>
      <c r="H55" s="98"/>
      <c r="I55" s="98"/>
      <c r="J55" s="98"/>
    </row>
    <row r="56" spans="1:10" ht="27" customHeight="1">
      <c r="A56" s="98"/>
      <c r="B56" s="98"/>
      <c r="C56" s="98"/>
      <c r="D56" s="98"/>
      <c r="F56" s="98"/>
      <c r="G56" s="98"/>
      <c r="H56" s="98"/>
      <c r="I56" s="98"/>
      <c r="J56" s="98"/>
    </row>
    <row r="57" spans="1:10" ht="27" customHeight="1">
      <c r="A57" s="124"/>
      <c r="B57" s="98"/>
      <c r="C57" s="308"/>
      <c r="D57" s="98"/>
      <c r="F57" s="98"/>
      <c r="G57" s="124"/>
      <c r="H57" s="98"/>
      <c r="I57" s="98"/>
      <c r="J57" s="98"/>
    </row>
    <row r="58" spans="1:10" ht="27" customHeight="1">
      <c r="A58" s="98"/>
      <c r="B58" s="98"/>
      <c r="C58" s="98"/>
      <c r="D58" s="98"/>
      <c r="F58" s="98"/>
      <c r="G58" s="98"/>
      <c r="H58" s="98"/>
      <c r="I58" s="98"/>
      <c r="J58" s="98"/>
    </row>
    <row r="59" spans="1:10" ht="27" customHeight="1">
      <c r="A59" s="98"/>
      <c r="B59" s="98"/>
      <c r="C59" s="98"/>
      <c r="D59" s="98"/>
      <c r="F59" s="98"/>
      <c r="G59" s="98"/>
      <c r="H59" s="98"/>
    </row>
    <row r="60" spans="1:10" ht="27" customHeight="1">
      <c r="A60" s="98"/>
      <c r="B60" s="98"/>
      <c r="C60" s="98"/>
      <c r="D60" s="98"/>
      <c r="F60" s="98"/>
      <c r="G60" s="98"/>
      <c r="H60" s="98"/>
    </row>
    <row r="61" spans="1:10" ht="27" customHeight="1">
      <c r="A61" s="98"/>
      <c r="B61" s="98"/>
      <c r="C61" s="98"/>
      <c r="D61" s="98"/>
      <c r="F61" s="98"/>
      <c r="G61" s="98"/>
      <c r="H61" s="98"/>
    </row>
  </sheetData>
  <sheetProtection sheet="1" selectLockedCells="1"/>
  <dataConsolidate/>
  <mergeCells count="45">
    <mergeCell ref="L7:Q7"/>
    <mergeCell ref="F7:K7"/>
    <mergeCell ref="B7:D8"/>
    <mergeCell ref="A20:B20"/>
    <mergeCell ref="AC7:AC8"/>
    <mergeCell ref="B12:D12"/>
    <mergeCell ref="B13:D13"/>
    <mergeCell ref="AA7:AA8"/>
    <mergeCell ref="AB7:AB8"/>
    <mergeCell ref="B9:D9"/>
    <mergeCell ref="R7:V7"/>
    <mergeCell ref="Z7:Z8"/>
    <mergeCell ref="B10:D10"/>
    <mergeCell ref="A16:B16"/>
    <mergeCell ref="C16:D16"/>
    <mergeCell ref="W7:Y7"/>
    <mergeCell ref="B11:D11"/>
    <mergeCell ref="A7:A8"/>
    <mergeCell ref="E7:E8"/>
    <mergeCell ref="A17:B17"/>
    <mergeCell ref="C17:D17"/>
    <mergeCell ref="E17:F17"/>
    <mergeCell ref="G17:H17"/>
    <mergeCell ref="A19:B19"/>
    <mergeCell ref="A25:B25"/>
    <mergeCell ref="A26:B26"/>
    <mergeCell ref="C22:D22"/>
    <mergeCell ref="C23:D23"/>
    <mergeCell ref="A22:B22"/>
    <mergeCell ref="A4:B4"/>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 ref="A23:B23"/>
  </mergeCells>
  <phoneticPr fontId="1"/>
  <conditionalFormatting sqref="R15">
    <cfRule type="expression" dxfId="73" priority="2">
      <formula>$R$14&lt;&gt;0</formula>
    </cfRule>
  </conditionalFormatting>
  <conditionalFormatting sqref="R14">
    <cfRule type="expression" dxfId="72" priority="1">
      <formula>$R$14&lt;&gt;0</formula>
    </cfRule>
  </conditionalFormatting>
  <dataValidations count="1">
    <dataValidation type="list" allowBlank="1" showInputMessage="1" showErrorMessage="1" sqref="A4:B4">
      <formula1>$AE$4:$AE$5</formula1>
    </dataValidation>
  </dataValidations>
  <pageMargins left="0.39370078740157483" right="0.39370078740157483" top="0.55118110236220474" bottom="0.74803149606299213" header="0.31496062992125984" footer="0.31496062992125984"/>
  <pageSetup paperSize="9" scale="56"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75" customWidth="1"/>
    <col min="2" max="2" width="27.375" style="75" customWidth="1"/>
    <col min="3" max="8" width="10.75" style="75" customWidth="1"/>
    <col min="9" max="9" width="16.5" style="75" customWidth="1"/>
    <col min="10" max="12" width="9" style="75" hidden="1" customWidth="1"/>
    <col min="13" max="20" width="11.625" style="75" hidden="1" customWidth="1"/>
    <col min="21" max="21" width="11.625" style="75" customWidth="1"/>
    <col min="22" max="16384" width="9" style="75"/>
  </cols>
  <sheetData>
    <row r="1" spans="1:23" ht="34.5" customHeight="1">
      <c r="A1" s="142" t="s">
        <v>155</v>
      </c>
    </row>
    <row r="2" spans="1:23" ht="15" customHeight="1">
      <c r="A2" s="76" t="s">
        <v>15</v>
      </c>
      <c r="B2" s="76" t="s">
        <v>94</v>
      </c>
      <c r="C2" s="194" t="s">
        <v>20</v>
      </c>
      <c r="D2" s="195"/>
      <c r="E2" s="195"/>
      <c r="F2" s="196"/>
      <c r="G2" s="153" t="s">
        <v>95</v>
      </c>
      <c r="H2" s="153"/>
      <c r="I2" s="153"/>
      <c r="K2" s="63"/>
      <c r="L2" s="63"/>
      <c r="M2" s="64"/>
      <c r="N2" s="64"/>
      <c r="O2" s="64"/>
      <c r="P2" s="64"/>
      <c r="Q2" s="63"/>
      <c r="R2" s="63"/>
      <c r="S2" s="64"/>
      <c r="T2" s="64"/>
      <c r="U2" s="64"/>
      <c r="V2" s="64"/>
      <c r="W2" s="63"/>
    </row>
    <row r="3" spans="1:23" ht="26.25" customHeight="1">
      <c r="A3" s="191" t="s">
        <v>89</v>
      </c>
      <c r="B3" s="141"/>
      <c r="C3" s="197"/>
      <c r="D3" s="198"/>
      <c r="E3" s="198"/>
      <c r="F3" s="199"/>
      <c r="G3" s="193"/>
      <c r="H3" s="193"/>
      <c r="I3" s="193"/>
    </row>
    <row r="4" spans="1:23" ht="15" customHeight="1">
      <c r="A4" s="191"/>
      <c r="B4" s="76" t="s">
        <v>21</v>
      </c>
      <c r="C4" s="192" t="s">
        <v>19</v>
      </c>
      <c r="D4" s="192"/>
      <c r="K4" s="63"/>
      <c r="L4" s="63"/>
      <c r="M4" s="64"/>
      <c r="N4" s="64"/>
      <c r="O4" s="64"/>
      <c r="P4" s="64"/>
      <c r="Q4" s="63"/>
      <c r="R4" s="63"/>
      <c r="S4" s="64"/>
      <c r="T4" s="64"/>
      <c r="U4" s="64"/>
      <c r="V4" s="64"/>
      <c r="W4" s="63"/>
    </row>
    <row r="5" spans="1:23" ht="26.25" customHeight="1">
      <c r="A5" s="191"/>
      <c r="B5" s="74"/>
      <c r="C5" s="193"/>
      <c r="D5" s="193"/>
      <c r="K5" s="63"/>
      <c r="L5" s="63"/>
      <c r="M5" s="64"/>
      <c r="N5" s="64"/>
      <c r="O5" s="64"/>
      <c r="P5" s="64"/>
    </row>
    <row r="6" spans="1:23" ht="19.5" thickBot="1"/>
    <row r="7" spans="1:23" ht="14.1" customHeight="1" thickBot="1">
      <c r="A7" s="153">
        <v>1</v>
      </c>
      <c r="B7" s="160" t="s">
        <v>57</v>
      </c>
      <c r="C7" s="154" t="s">
        <v>0</v>
      </c>
      <c r="D7" s="156" t="s">
        <v>1</v>
      </c>
      <c r="E7" s="158" t="s">
        <v>2</v>
      </c>
      <c r="F7" s="180" t="s">
        <v>4</v>
      </c>
      <c r="G7" s="164" t="s">
        <v>3</v>
      </c>
      <c r="H7" s="166" t="s">
        <v>8</v>
      </c>
      <c r="I7" s="77"/>
    </row>
    <row r="8" spans="1:23" ht="14.1" customHeight="1" thickBot="1">
      <c r="A8" s="153"/>
      <c r="B8" s="161"/>
      <c r="C8" s="155"/>
      <c r="D8" s="157"/>
      <c r="E8" s="158"/>
      <c r="F8" s="181"/>
      <c r="G8" s="165"/>
      <c r="H8" s="167"/>
      <c r="I8" s="78" t="s">
        <v>59</v>
      </c>
      <c r="K8" s="75" t="s">
        <v>122</v>
      </c>
    </row>
    <row r="9" spans="1:23" ht="24" customHeight="1">
      <c r="A9" s="153"/>
      <c r="B9" s="79" t="s">
        <v>35</v>
      </c>
      <c r="C9" s="10"/>
      <c r="D9" s="11"/>
      <c r="E9" s="12"/>
      <c r="F9" s="13"/>
      <c r="G9" s="14"/>
      <c r="H9" s="80">
        <f>SUM(C9:G9)</f>
        <v>0</v>
      </c>
      <c r="I9" s="81">
        <f>SUM(C9,D9,F9)</f>
        <v>0</v>
      </c>
      <c r="K9" s="168" t="s">
        <v>63</v>
      </c>
      <c r="L9" s="169"/>
    </row>
    <row r="10" spans="1:23" ht="24" customHeight="1" thickBot="1">
      <c r="A10" s="153"/>
      <c r="B10" s="82" t="s">
        <v>58</v>
      </c>
      <c r="C10" s="15"/>
      <c r="D10" s="16"/>
      <c r="E10" s="17"/>
      <c r="F10" s="18"/>
      <c r="G10" s="19"/>
      <c r="H10" s="83">
        <f>SUM(C10:G10)</f>
        <v>0</v>
      </c>
      <c r="I10" s="84">
        <f>SUM(C10,D10,F10)</f>
        <v>0</v>
      </c>
      <c r="K10" s="170"/>
      <c r="L10" s="171"/>
    </row>
    <row r="11" spans="1:23" ht="24" customHeight="1" thickTop="1" thickBot="1">
      <c r="A11" s="153"/>
      <c r="B11" s="85" t="str">
        <f>"③　統合前病床数＝"&amp; $K11&amp;" （※２）"</f>
        <v>③　統合前病床数＝② （※２）</v>
      </c>
      <c r="C11" s="5">
        <f>IF($K11="①",C9,C10)</f>
        <v>0</v>
      </c>
      <c r="D11" s="6">
        <f>IF($K11="①",D9,D10)</f>
        <v>0</v>
      </c>
      <c r="E11" s="7">
        <f>IF($K11="①",E9,E10)</f>
        <v>0</v>
      </c>
      <c r="F11" s="8">
        <f>IF($K11="①",F9,F10)</f>
        <v>0</v>
      </c>
      <c r="G11" s="9">
        <f>IF($K11="①",G9,G10)</f>
        <v>0</v>
      </c>
      <c r="H11" s="86">
        <f>SUM(C11:G11)</f>
        <v>0</v>
      </c>
      <c r="I11" s="8">
        <f>SUM(C11,D11,F11)</f>
        <v>0</v>
      </c>
      <c r="K11" s="172" t="str">
        <f>IF(I9&lt;I10,"①","②")</f>
        <v>②</v>
      </c>
      <c r="L11" s="173"/>
    </row>
    <row r="12" spans="1:23" s="87" customFormat="1" ht="54" customHeight="1">
      <c r="A12" s="162" t="s">
        <v>60</v>
      </c>
      <c r="B12" s="163"/>
      <c r="C12" s="163"/>
      <c r="D12" s="163"/>
      <c r="E12" s="163"/>
      <c r="F12" s="163"/>
      <c r="G12" s="163"/>
      <c r="H12" s="163"/>
      <c r="I12" s="163"/>
      <c r="N12" s="75"/>
      <c r="O12" s="75"/>
      <c r="P12" s="75"/>
      <c r="Q12" s="75"/>
      <c r="R12" s="75"/>
    </row>
    <row r="13" spans="1:23" s="87" customFormat="1">
      <c r="A13" s="163" t="s">
        <v>61</v>
      </c>
      <c r="B13" s="163"/>
      <c r="C13" s="163"/>
      <c r="D13" s="163"/>
      <c r="E13" s="163"/>
      <c r="F13" s="163"/>
      <c r="G13" s="163"/>
      <c r="H13" s="163"/>
      <c r="I13" s="163"/>
      <c r="K13" s="75"/>
      <c r="L13" s="75"/>
      <c r="M13" s="75"/>
      <c r="N13" s="75"/>
      <c r="O13" s="75"/>
      <c r="P13" s="75"/>
      <c r="Q13" s="75"/>
      <c r="R13" s="75"/>
      <c r="S13" s="126"/>
    </row>
    <row r="14" spans="1:23" s="87" customFormat="1" ht="19.5" thickBot="1">
      <c r="A14" s="163" t="s">
        <v>62</v>
      </c>
      <c r="B14" s="163"/>
      <c r="C14" s="163"/>
      <c r="D14" s="163"/>
      <c r="E14" s="163"/>
      <c r="F14" s="163"/>
      <c r="G14" s="163"/>
      <c r="H14" s="163"/>
      <c r="I14" s="163"/>
      <c r="K14" s="75" t="s">
        <v>103</v>
      </c>
      <c r="L14" s="75"/>
      <c r="N14" s="75"/>
      <c r="O14" s="75"/>
      <c r="P14" s="75"/>
      <c r="Q14" s="75"/>
      <c r="R14" s="75"/>
      <c r="S14" s="125"/>
    </row>
    <row r="15" spans="1:23" ht="14.1" customHeight="1" thickBot="1">
      <c r="A15" s="87"/>
      <c r="B15" s="87"/>
      <c r="C15" s="87"/>
      <c r="D15" s="87"/>
      <c r="E15" s="87"/>
      <c r="F15" s="87"/>
      <c r="G15" s="87"/>
      <c r="H15" s="87"/>
      <c r="I15" s="87"/>
      <c r="K15" s="174" t="s">
        <v>98</v>
      </c>
      <c r="L15" s="175"/>
      <c r="M15" s="224" t="s">
        <v>0</v>
      </c>
      <c r="N15" s="224" t="s">
        <v>1</v>
      </c>
      <c r="O15" s="224" t="s">
        <v>2</v>
      </c>
      <c r="P15" s="205" t="s">
        <v>4</v>
      </c>
      <c r="Q15" s="228" t="s">
        <v>24</v>
      </c>
      <c r="R15" s="223" t="s">
        <v>8</v>
      </c>
      <c r="S15" s="25"/>
    </row>
    <row r="16" spans="1:23" ht="14.1" customHeight="1" thickBot="1">
      <c r="A16" s="153">
        <v>2</v>
      </c>
      <c r="B16" s="159" t="s">
        <v>25</v>
      </c>
      <c r="C16" s="154" t="s">
        <v>0</v>
      </c>
      <c r="D16" s="156" t="s">
        <v>1</v>
      </c>
      <c r="E16" s="158" t="s">
        <v>2</v>
      </c>
      <c r="F16" s="180" t="s">
        <v>4</v>
      </c>
      <c r="G16" s="165" t="s">
        <v>24</v>
      </c>
      <c r="H16" s="166" t="s">
        <v>8</v>
      </c>
      <c r="I16" s="77"/>
      <c r="K16" s="176"/>
      <c r="L16" s="177"/>
      <c r="M16" s="225"/>
      <c r="N16" s="225"/>
      <c r="O16" s="225"/>
      <c r="P16" s="206"/>
      <c r="Q16" s="179"/>
      <c r="R16" s="223"/>
      <c r="S16" s="26" t="s">
        <v>64</v>
      </c>
    </row>
    <row r="17" spans="1:19" ht="14.1" customHeight="1">
      <c r="A17" s="153"/>
      <c r="B17" s="159"/>
      <c r="C17" s="155"/>
      <c r="D17" s="157"/>
      <c r="E17" s="158"/>
      <c r="F17" s="181"/>
      <c r="G17" s="165"/>
      <c r="H17" s="167"/>
      <c r="I17" s="78" t="s">
        <v>9</v>
      </c>
      <c r="K17" s="178"/>
      <c r="L17" s="179"/>
      <c r="M17" s="27">
        <f>C18-C11</f>
        <v>0</v>
      </c>
      <c r="N17" s="27">
        <f>D18-D11</f>
        <v>0</v>
      </c>
      <c r="O17" s="27">
        <f>E18-E11</f>
        <v>0</v>
      </c>
      <c r="P17" s="28">
        <f>F18-F11</f>
        <v>0</v>
      </c>
      <c r="Q17" s="29">
        <f t="shared" ref="Q17" si="0">G18-G11</f>
        <v>0</v>
      </c>
      <c r="R17" s="30">
        <f>H18-H11</f>
        <v>0</v>
      </c>
      <c r="S17" s="27">
        <f>I18-I11</f>
        <v>0</v>
      </c>
    </row>
    <row r="18" spans="1:19" ht="24" customHeight="1" thickBot="1">
      <c r="A18" s="153"/>
      <c r="B18" s="159"/>
      <c r="C18" s="21"/>
      <c r="D18" s="22"/>
      <c r="E18" s="23"/>
      <c r="F18" s="24"/>
      <c r="G18" s="88">
        <v>0</v>
      </c>
      <c r="H18" s="89">
        <f>SUM(C18:G18)</f>
        <v>0</v>
      </c>
      <c r="I18" s="90">
        <f>SUM(C18,D18,F18)</f>
        <v>0</v>
      </c>
      <c r="K18" s="226" t="s">
        <v>99</v>
      </c>
      <c r="L18" s="65" t="s">
        <v>100</v>
      </c>
      <c r="M18" s="136">
        <f>IF(M17&gt;0,M17*-1,0)</f>
        <v>0</v>
      </c>
      <c r="N18" s="136">
        <f>IF(N17&gt;0,N17*-1,0)</f>
        <v>0</v>
      </c>
      <c r="O18" s="136">
        <f>IF(O17&gt;0,O17*-1,0)</f>
        <v>0</v>
      </c>
      <c r="P18" s="137">
        <f>IF(P17&gt;0,P17*-1,0)</f>
        <v>0</v>
      </c>
      <c r="Q18" s="68"/>
      <c r="R18" s="66"/>
      <c r="S18" s="72">
        <f>IF(S17&gt;0,S17*-1,0)</f>
        <v>0</v>
      </c>
    </row>
    <row r="19" spans="1:19" s="93" customFormat="1" ht="14.1" customHeight="1" thickBot="1">
      <c r="A19" s="91"/>
      <c r="B19" s="91"/>
      <c r="C19" s="20"/>
      <c r="D19" s="20"/>
      <c r="E19" s="20"/>
      <c r="F19" s="20"/>
      <c r="G19" s="20"/>
      <c r="H19" s="20"/>
      <c r="I19" s="92"/>
      <c r="K19" s="227"/>
      <c r="L19" s="135" t="s">
        <v>101</v>
      </c>
      <c r="M19" s="138">
        <f>IF(M17&lt;0,M17*-1,0)</f>
        <v>0</v>
      </c>
      <c r="N19" s="138">
        <f t="shared" ref="N19:P19" si="1">IF(N17&lt;0,N17*-1,0)</f>
        <v>0</v>
      </c>
      <c r="O19" s="138">
        <f t="shared" si="1"/>
        <v>0</v>
      </c>
      <c r="P19" s="139">
        <f t="shared" si="1"/>
        <v>0</v>
      </c>
      <c r="Q19" s="69"/>
      <c r="R19" s="67"/>
      <c r="S19" s="73">
        <f>IF(S17&lt;0,S17*-1,0)</f>
        <v>0</v>
      </c>
    </row>
    <row r="20" spans="1:19" ht="14.1" customHeight="1">
      <c r="A20" s="153">
        <v>3</v>
      </c>
      <c r="B20" s="159" t="s">
        <v>111</v>
      </c>
      <c r="C20" s="154" t="s">
        <v>0</v>
      </c>
      <c r="D20" s="156" t="s">
        <v>1</v>
      </c>
      <c r="E20" s="158" t="s">
        <v>2</v>
      </c>
      <c r="F20" s="180" t="s">
        <v>4</v>
      </c>
      <c r="G20" s="196" t="s">
        <v>18</v>
      </c>
      <c r="H20" s="87"/>
      <c r="I20" s="87"/>
      <c r="Q20" s="94"/>
    </row>
    <row r="21" spans="1:19" ht="14.1" customHeight="1">
      <c r="A21" s="153"/>
      <c r="B21" s="159"/>
      <c r="C21" s="155"/>
      <c r="D21" s="157"/>
      <c r="E21" s="158"/>
      <c r="F21" s="181"/>
      <c r="G21" s="196"/>
      <c r="H21" s="87"/>
      <c r="I21" s="87"/>
      <c r="K21" s="71"/>
      <c r="L21" s="71"/>
      <c r="M21" s="71"/>
      <c r="N21" s="71"/>
      <c r="O21" s="71"/>
      <c r="P21" s="71"/>
      <c r="Q21" s="95"/>
      <c r="R21" s="71"/>
      <c r="S21" s="71"/>
    </row>
    <row r="22" spans="1:19" ht="24" customHeight="1" thickBot="1">
      <c r="A22" s="153"/>
      <c r="B22" s="159"/>
      <c r="C22" s="21"/>
      <c r="D22" s="22"/>
      <c r="E22" s="23"/>
      <c r="F22" s="24"/>
      <c r="G22" s="88">
        <f>SUM(C22,D22,F22)</f>
        <v>0</v>
      </c>
      <c r="H22" s="87"/>
      <c r="I22" s="87"/>
    </row>
    <row r="23" spans="1:19" ht="18.75" customHeight="1" thickBot="1">
      <c r="A23" s="96" t="s">
        <v>65</v>
      </c>
      <c r="B23" s="97"/>
      <c r="C23" s="98"/>
      <c r="D23" s="98"/>
      <c r="E23" s="98"/>
      <c r="F23" s="98"/>
      <c r="G23" s="98"/>
      <c r="H23" s="87"/>
      <c r="I23" s="87"/>
      <c r="K23" s="75" t="s">
        <v>118</v>
      </c>
      <c r="P23" s="75" t="s">
        <v>119</v>
      </c>
    </row>
    <row r="24" spans="1:19" ht="14.1" customHeight="1">
      <c r="A24" s="87"/>
      <c r="B24" s="87"/>
      <c r="C24" s="87"/>
      <c r="D24" s="87"/>
      <c r="E24" s="87"/>
      <c r="F24" s="87"/>
      <c r="G24" s="87"/>
      <c r="H24" s="87"/>
      <c r="I24" s="87"/>
      <c r="K24" s="215" t="s">
        <v>84</v>
      </c>
      <c r="L24" s="216"/>
      <c r="M24" s="40" t="s">
        <v>115</v>
      </c>
      <c r="N24" s="41" t="s">
        <v>116</v>
      </c>
      <c r="O24" s="59" t="s">
        <v>112</v>
      </c>
      <c r="P24" s="207" t="s">
        <v>85</v>
      </c>
      <c r="Q24" s="208"/>
      <c r="R24" s="42"/>
      <c r="S24" s="43"/>
    </row>
    <row r="25" spans="1:19" ht="21.75" customHeight="1">
      <c r="A25" s="153">
        <v>4</v>
      </c>
      <c r="B25" s="203" t="s">
        <v>36</v>
      </c>
      <c r="C25" s="99" t="s">
        <v>2</v>
      </c>
      <c r="D25" s="99" t="s">
        <v>10</v>
      </c>
      <c r="E25" s="99" t="s">
        <v>8</v>
      </c>
      <c r="F25" s="87"/>
      <c r="G25" s="87"/>
      <c r="H25" s="87"/>
      <c r="I25" s="87"/>
      <c r="K25" s="217"/>
      <c r="L25" s="218"/>
      <c r="M25" s="44" t="s">
        <v>86</v>
      </c>
      <c r="N25" s="45" t="s">
        <v>87</v>
      </c>
      <c r="O25" s="46" t="s">
        <v>88</v>
      </c>
      <c r="P25" s="209"/>
      <c r="Q25" s="210"/>
      <c r="R25" s="47" t="s">
        <v>89</v>
      </c>
      <c r="S25" s="48" t="s">
        <v>90</v>
      </c>
    </row>
    <row r="26" spans="1:19" ht="25.5" customHeight="1" thickBot="1">
      <c r="A26" s="153"/>
      <c r="B26" s="203"/>
      <c r="C26" s="100">
        <f>IF(E11&lt;E18,P27,0)</f>
        <v>0</v>
      </c>
      <c r="D26" s="31"/>
      <c r="E26" s="100">
        <f>SUM(C26:D26)</f>
        <v>0</v>
      </c>
      <c r="F26" s="101"/>
      <c r="G26" s="87"/>
      <c r="H26" s="87"/>
      <c r="I26" s="87"/>
      <c r="K26" s="217"/>
      <c r="L26" s="218"/>
      <c r="M26" s="49" t="s">
        <v>113</v>
      </c>
      <c r="N26" s="50" t="s">
        <v>114</v>
      </c>
      <c r="O26" s="51" t="s">
        <v>93</v>
      </c>
      <c r="P26" s="209"/>
      <c r="Q26" s="210"/>
      <c r="R26" s="52" t="s">
        <v>91</v>
      </c>
      <c r="S26" s="53" t="s">
        <v>92</v>
      </c>
    </row>
    <row r="27" spans="1:19" ht="14.1" customHeight="1" thickBot="1">
      <c r="A27" s="87"/>
      <c r="B27" s="87"/>
      <c r="C27" s="87"/>
      <c r="D27" s="87"/>
      <c r="E27" s="87"/>
      <c r="F27" s="87"/>
      <c r="G27" s="87"/>
      <c r="H27" s="87"/>
      <c r="I27" s="87"/>
      <c r="K27" s="219"/>
      <c r="L27" s="220"/>
      <c r="M27" s="54">
        <f>I11-I18</f>
        <v>0</v>
      </c>
      <c r="N27" s="55">
        <f>G22</f>
        <v>0</v>
      </c>
      <c r="O27" s="56">
        <f>IF(M27&gt;N27,M27-N27,0)</f>
        <v>0</v>
      </c>
      <c r="P27" s="211">
        <f>MIN(R27:S27)</f>
        <v>0</v>
      </c>
      <c r="Q27" s="212"/>
      <c r="R27" s="57">
        <f>O27-D26</f>
        <v>0</v>
      </c>
      <c r="S27" s="58">
        <f>E18+E22-E11</f>
        <v>0</v>
      </c>
    </row>
    <row r="28" spans="1:19" ht="14.1" customHeight="1" thickBot="1">
      <c r="A28" s="153">
        <v>5</v>
      </c>
      <c r="B28" s="159" t="s">
        <v>66</v>
      </c>
      <c r="C28" s="154" t="s">
        <v>0</v>
      </c>
      <c r="D28" s="156" t="s">
        <v>1</v>
      </c>
      <c r="E28" s="158" t="s">
        <v>2</v>
      </c>
      <c r="F28" s="180" t="s">
        <v>4</v>
      </c>
      <c r="G28" s="165" t="s">
        <v>3</v>
      </c>
      <c r="H28" s="166" t="s">
        <v>8</v>
      </c>
      <c r="I28" s="77"/>
    </row>
    <row r="29" spans="1:19" ht="14.1" customHeight="1">
      <c r="A29" s="153"/>
      <c r="B29" s="159"/>
      <c r="C29" s="155"/>
      <c r="D29" s="157"/>
      <c r="E29" s="158"/>
      <c r="F29" s="181"/>
      <c r="G29" s="165"/>
      <c r="H29" s="167"/>
      <c r="I29" s="78" t="s">
        <v>9</v>
      </c>
    </row>
    <row r="30" spans="1:19" ht="24" customHeight="1" thickBot="1">
      <c r="A30" s="153"/>
      <c r="B30" s="159"/>
      <c r="C30" s="102">
        <f>C11-C18</f>
        <v>0</v>
      </c>
      <c r="D30" s="103">
        <f>D11-D18</f>
        <v>0</v>
      </c>
      <c r="E30" s="104">
        <f>E11-E18</f>
        <v>0</v>
      </c>
      <c r="F30" s="105">
        <f>F11-F18</f>
        <v>0</v>
      </c>
      <c r="G30" s="88">
        <f>G11-G18</f>
        <v>0</v>
      </c>
      <c r="H30" s="89">
        <f>SUM(C30:G30)</f>
        <v>0</v>
      </c>
      <c r="I30" s="62">
        <f>C30+D30+F30</f>
        <v>0</v>
      </c>
    </row>
    <row r="31" spans="1:19" ht="14.1" customHeight="1" thickBot="1">
      <c r="A31" s="87"/>
      <c r="B31" s="87"/>
      <c r="C31" s="87"/>
      <c r="D31" s="87"/>
      <c r="E31" s="87"/>
      <c r="F31" s="87"/>
      <c r="G31" s="87"/>
      <c r="H31" s="87"/>
    </row>
    <row r="32" spans="1:19" ht="24.95" customHeight="1">
      <c r="A32" s="87"/>
      <c r="B32" s="87"/>
      <c r="C32" s="87"/>
      <c r="D32" s="87"/>
      <c r="F32" s="60" t="s">
        <v>96</v>
      </c>
      <c r="G32" s="128" t="s">
        <v>107</v>
      </c>
      <c r="H32" s="140" t="s">
        <v>117</v>
      </c>
      <c r="I32" s="61" t="s">
        <v>97</v>
      </c>
    </row>
    <row r="33" spans="1:19" ht="24.95" customHeight="1" thickBot="1">
      <c r="A33" s="87"/>
      <c r="B33" s="87"/>
      <c r="C33" s="87"/>
      <c r="D33" s="87"/>
      <c r="F33" s="27">
        <f>I30</f>
        <v>0</v>
      </c>
      <c r="G33" s="27">
        <f>E26</f>
        <v>0</v>
      </c>
      <c r="H33" s="28">
        <f>G22</f>
        <v>0</v>
      </c>
      <c r="I33" s="90">
        <f>IF(F33-G33-H33&lt;0,0,F33-G33-H33)</f>
        <v>0</v>
      </c>
    </row>
    <row r="34" spans="1:19" ht="14.1" customHeight="1" thickBot="1">
      <c r="A34" s="87"/>
      <c r="B34" s="87"/>
      <c r="C34" s="87"/>
      <c r="D34" s="87"/>
      <c r="E34" s="87"/>
      <c r="F34" s="87"/>
      <c r="G34" s="87"/>
      <c r="H34" s="87"/>
      <c r="I34" s="70" t="s">
        <v>102</v>
      </c>
    </row>
    <row r="35" spans="1:19" ht="14.1" customHeight="1" thickBot="1">
      <c r="A35" s="153">
        <v>6</v>
      </c>
      <c r="B35" s="188" t="s">
        <v>67</v>
      </c>
      <c r="C35" s="154" t="s">
        <v>0</v>
      </c>
      <c r="D35" s="156" t="s">
        <v>1</v>
      </c>
      <c r="E35" s="158" t="s">
        <v>2</v>
      </c>
      <c r="F35" s="180" t="s">
        <v>4</v>
      </c>
      <c r="G35" s="165" t="s">
        <v>24</v>
      </c>
      <c r="H35" s="166" t="s">
        <v>8</v>
      </c>
      <c r="I35" s="77"/>
    </row>
    <row r="36" spans="1:19" ht="14.1" customHeight="1">
      <c r="A36" s="153"/>
      <c r="B36" s="189"/>
      <c r="C36" s="155"/>
      <c r="D36" s="157"/>
      <c r="E36" s="158"/>
      <c r="F36" s="181"/>
      <c r="G36" s="165"/>
      <c r="H36" s="167"/>
      <c r="I36" s="78" t="s">
        <v>9</v>
      </c>
    </row>
    <row r="37" spans="1:19" ht="24" customHeight="1">
      <c r="A37" s="153"/>
      <c r="B37" s="106" t="s">
        <v>35</v>
      </c>
      <c r="C37" s="1"/>
      <c r="D37" s="2"/>
      <c r="E37" s="23"/>
      <c r="F37" s="3"/>
      <c r="G37" s="4"/>
      <c r="H37" s="89">
        <f>SUM(C37:G37)</f>
        <v>0</v>
      </c>
      <c r="I37" s="107">
        <f>SUM(C37,D37,F37)</f>
        <v>0</v>
      </c>
    </row>
    <row r="38" spans="1:19" ht="24" customHeight="1" thickBot="1">
      <c r="A38" s="153"/>
      <c r="B38" s="106" t="s">
        <v>68</v>
      </c>
      <c r="C38" s="21"/>
      <c r="D38" s="22"/>
      <c r="E38" s="23"/>
      <c r="F38" s="24"/>
      <c r="G38" s="4"/>
      <c r="H38" s="89">
        <f>SUM(C38:G38)</f>
        <v>0</v>
      </c>
      <c r="I38" s="105">
        <f>SUM(C38,D38,F38)</f>
        <v>0</v>
      </c>
    </row>
    <row r="39" spans="1:19" ht="18.75" customHeight="1">
      <c r="A39" s="96" t="s">
        <v>69</v>
      </c>
      <c r="B39" s="97"/>
      <c r="C39" s="98"/>
      <c r="D39" s="98"/>
      <c r="E39" s="98"/>
      <c r="F39" s="98"/>
      <c r="G39" s="98"/>
      <c r="H39" s="87"/>
      <c r="I39" s="87"/>
      <c r="M39" s="75" t="s">
        <v>120</v>
      </c>
    </row>
    <row r="40" spans="1:19" ht="14.1" customHeight="1" thickBot="1">
      <c r="A40" s="87"/>
      <c r="B40" s="87"/>
      <c r="C40" s="87"/>
      <c r="D40" s="87"/>
      <c r="E40" s="87"/>
      <c r="F40" s="87"/>
      <c r="G40" s="87"/>
      <c r="H40" s="87"/>
      <c r="I40" s="87"/>
      <c r="M40" s="75" t="s">
        <v>104</v>
      </c>
      <c r="N40" s="75" t="s">
        <v>121</v>
      </c>
      <c r="Q40" s="75" t="s">
        <v>121</v>
      </c>
    </row>
    <row r="41" spans="1:19" ht="33" customHeight="1">
      <c r="A41" s="185">
        <v>7</v>
      </c>
      <c r="B41" s="108" t="s">
        <v>37</v>
      </c>
      <c r="C41" s="99" t="s">
        <v>0</v>
      </c>
      <c r="D41" s="99" t="s">
        <v>1</v>
      </c>
      <c r="E41" s="99" t="s">
        <v>4</v>
      </c>
      <c r="F41" s="99" t="s">
        <v>8</v>
      </c>
      <c r="G41" s="87"/>
      <c r="H41" s="87"/>
      <c r="I41" s="87"/>
      <c r="M41" s="127" t="s">
        <v>105</v>
      </c>
      <c r="N41" s="39" t="s">
        <v>106</v>
      </c>
      <c r="Q41" s="221" t="s">
        <v>77</v>
      </c>
      <c r="R41" s="222"/>
      <c r="S41" s="33" t="s">
        <v>78</v>
      </c>
    </row>
    <row r="42" spans="1:19" ht="23.25" customHeight="1">
      <c r="A42" s="186"/>
      <c r="B42" s="109" t="s">
        <v>70</v>
      </c>
      <c r="C42" s="32"/>
      <c r="D42" s="32"/>
      <c r="E42" s="32"/>
      <c r="F42" s="110">
        <f>SUM(C42:E42)</f>
        <v>0</v>
      </c>
      <c r="G42" s="87"/>
      <c r="H42" s="87"/>
      <c r="I42" s="87"/>
      <c r="M42" s="111">
        <f>IF(AND(I37&lt;&gt;I38,H53="Ｂ"),E53,E52)</f>
        <v>0</v>
      </c>
      <c r="N42" s="112">
        <f>IF(AND(I37&lt;&gt;I38,H53="Ｂ"),C53,C52)</f>
        <v>0</v>
      </c>
      <c r="Q42" s="34">
        <v>0</v>
      </c>
      <c r="R42" s="35" t="s">
        <v>79</v>
      </c>
      <c r="S42" s="28">
        <v>1140</v>
      </c>
    </row>
    <row r="43" spans="1:19" ht="23.25" customHeight="1">
      <c r="A43" s="187"/>
      <c r="B43" s="109" t="s">
        <v>71</v>
      </c>
      <c r="C43" s="32"/>
      <c r="D43" s="32"/>
      <c r="E43" s="32"/>
      <c r="F43" s="110">
        <f>SUM(C43:E43)</f>
        <v>0</v>
      </c>
      <c r="G43" s="87"/>
      <c r="H43" s="87"/>
      <c r="I43" s="87"/>
      <c r="Q43" s="34">
        <v>0.5</v>
      </c>
      <c r="R43" s="35" t="s">
        <v>80</v>
      </c>
      <c r="S43" s="28">
        <v>1368</v>
      </c>
    </row>
    <row r="44" spans="1:19" ht="23.25" customHeight="1">
      <c r="A44" s="183" t="s">
        <v>72</v>
      </c>
      <c r="B44" s="184"/>
      <c r="C44" s="184"/>
      <c r="D44" s="184"/>
      <c r="E44" s="184"/>
      <c r="F44" s="184"/>
      <c r="G44" s="184"/>
      <c r="H44" s="184"/>
      <c r="I44" s="184"/>
      <c r="Q44" s="34">
        <v>0.6</v>
      </c>
      <c r="R44" s="35" t="s">
        <v>81</v>
      </c>
      <c r="S44" s="28">
        <v>1596</v>
      </c>
    </row>
    <row r="45" spans="1:19" ht="23.25" customHeight="1">
      <c r="A45" s="184"/>
      <c r="B45" s="184"/>
      <c r="C45" s="184"/>
      <c r="D45" s="184"/>
      <c r="E45" s="184"/>
      <c r="F45" s="184"/>
      <c r="G45" s="184"/>
      <c r="H45" s="184"/>
      <c r="I45" s="184"/>
      <c r="Q45" s="34">
        <v>0.7</v>
      </c>
      <c r="R45" s="35" t="s">
        <v>82</v>
      </c>
      <c r="S45" s="28">
        <v>1824</v>
      </c>
    </row>
    <row r="46" spans="1:19" ht="23.25" customHeight="1">
      <c r="A46" s="184"/>
      <c r="B46" s="184"/>
      <c r="C46" s="184"/>
      <c r="D46" s="184"/>
      <c r="E46" s="184"/>
      <c r="F46" s="184"/>
      <c r="G46" s="184"/>
      <c r="H46" s="184"/>
      <c r="I46" s="184"/>
      <c r="Q46" s="34">
        <v>0.8</v>
      </c>
      <c r="R46" s="35" t="s">
        <v>83</v>
      </c>
      <c r="S46" s="28">
        <v>2052</v>
      </c>
    </row>
    <row r="47" spans="1:19" ht="23.25" customHeight="1" thickBot="1">
      <c r="A47" s="184"/>
      <c r="B47" s="184"/>
      <c r="C47" s="184"/>
      <c r="D47" s="184"/>
      <c r="E47" s="184"/>
      <c r="F47" s="184"/>
      <c r="G47" s="184"/>
      <c r="H47" s="184"/>
      <c r="I47" s="184"/>
      <c r="Q47" s="36">
        <v>0.9</v>
      </c>
      <c r="R47" s="37"/>
      <c r="S47" s="38">
        <v>2280</v>
      </c>
    </row>
    <row r="48" spans="1:19" ht="23.25" customHeight="1">
      <c r="A48" s="184"/>
      <c r="B48" s="184"/>
      <c r="C48" s="184"/>
      <c r="D48" s="184"/>
      <c r="E48" s="184"/>
      <c r="F48" s="184"/>
      <c r="G48" s="184"/>
      <c r="H48" s="184"/>
      <c r="I48" s="184"/>
      <c r="J48" s="87"/>
    </row>
    <row r="49" spans="1:19" s="20" customFormat="1">
      <c r="A49" s="200" t="s">
        <v>73</v>
      </c>
      <c r="B49" s="200"/>
      <c r="C49" s="200"/>
      <c r="D49" s="200"/>
      <c r="E49" s="200"/>
      <c r="F49" s="200"/>
      <c r="G49" s="200"/>
      <c r="H49" s="200"/>
      <c r="I49" s="200"/>
      <c r="J49" s="87"/>
      <c r="K49" s="75"/>
      <c r="L49" s="75"/>
      <c r="M49" s="75"/>
      <c r="N49" s="75"/>
      <c r="O49" s="75"/>
      <c r="P49" s="75"/>
      <c r="Q49" s="75"/>
      <c r="R49" s="75"/>
      <c r="S49" s="75"/>
    </row>
    <row r="50" spans="1:19" ht="14.1" customHeight="1">
      <c r="A50" s="87"/>
      <c r="B50" s="87"/>
      <c r="C50" s="87"/>
      <c r="D50" s="87"/>
      <c r="E50" s="87"/>
      <c r="F50" s="87"/>
      <c r="G50" s="87"/>
      <c r="H50" s="87"/>
      <c r="I50" s="87"/>
    </row>
    <row r="51" spans="1:19" s="87" customFormat="1" ht="24" customHeight="1">
      <c r="A51" s="185">
        <v>8</v>
      </c>
      <c r="B51" s="113" t="s">
        <v>38</v>
      </c>
      <c r="C51" s="190" t="s">
        <v>39</v>
      </c>
      <c r="D51" s="190"/>
      <c r="E51" s="190" t="s">
        <v>11</v>
      </c>
      <c r="F51" s="190"/>
      <c r="H51" s="203" t="s">
        <v>40</v>
      </c>
      <c r="K51" s="75"/>
      <c r="L51" s="75"/>
      <c r="M51" s="75"/>
      <c r="N51" s="75"/>
      <c r="O51" s="75"/>
      <c r="P51" s="75"/>
      <c r="Q51" s="75"/>
      <c r="R51" s="75"/>
      <c r="S51" s="75"/>
    </row>
    <row r="52" spans="1:19" s="87" customFormat="1" ht="24" customHeight="1">
      <c r="A52" s="186"/>
      <c r="B52" s="114" t="s">
        <v>41</v>
      </c>
      <c r="C52" s="213">
        <f>IFERROR(ROUNDDOWN(F42/I37*1/365,3),0)</f>
        <v>0</v>
      </c>
      <c r="D52" s="213"/>
      <c r="E52" s="214">
        <f>ROUNDDOWN(C52*I37,0)</f>
        <v>0</v>
      </c>
      <c r="F52" s="214"/>
      <c r="G52" s="87" t="s">
        <v>42</v>
      </c>
      <c r="H52" s="204"/>
      <c r="I52" s="91" t="s">
        <v>47</v>
      </c>
      <c r="K52" s="75"/>
      <c r="L52" s="75"/>
      <c r="M52" s="75"/>
      <c r="N52" s="75"/>
      <c r="O52" s="75"/>
      <c r="P52" s="75"/>
      <c r="Q52" s="75"/>
      <c r="R52" s="75"/>
      <c r="S52" s="75"/>
    </row>
    <row r="53" spans="1:19" s="87" customFormat="1" ht="24" customHeight="1">
      <c r="A53" s="187"/>
      <c r="B53" s="114" t="s">
        <v>43</v>
      </c>
      <c r="C53" s="213">
        <f>IFERROR(ROUNDDOWN(F43/I38*1/365,3),0)</f>
        <v>0</v>
      </c>
      <c r="D53" s="213"/>
      <c r="E53" s="214">
        <f>ROUNDDOWN(C53*I38,0)</f>
        <v>0</v>
      </c>
      <c r="F53" s="214"/>
      <c r="G53" s="87" t="s">
        <v>42</v>
      </c>
      <c r="H53" s="150" t="s">
        <v>44</v>
      </c>
      <c r="I53" s="91" t="s">
        <v>48</v>
      </c>
      <c r="K53" s="75"/>
      <c r="L53" s="75"/>
      <c r="M53" s="75"/>
      <c r="N53" s="75"/>
      <c r="O53" s="75"/>
      <c r="P53" s="75"/>
      <c r="Q53" s="75"/>
      <c r="R53" s="75"/>
      <c r="S53" s="75"/>
    </row>
    <row r="54" spans="1:19" ht="14.1" customHeight="1">
      <c r="A54" s="87"/>
      <c r="B54" s="87"/>
      <c r="C54" s="87"/>
      <c r="D54" s="87"/>
      <c r="E54" s="87"/>
      <c r="F54" s="87"/>
      <c r="G54" s="87"/>
      <c r="H54" s="87"/>
    </row>
    <row r="55" spans="1:19" ht="25.5" customHeight="1">
      <c r="A55" s="153">
        <v>9</v>
      </c>
      <c r="B55" s="182" t="s">
        <v>75</v>
      </c>
      <c r="C55" s="115" t="s">
        <v>12</v>
      </c>
      <c r="D55" s="116" t="s">
        <v>74</v>
      </c>
      <c r="E55" s="115" t="s">
        <v>13</v>
      </c>
      <c r="G55" s="87"/>
      <c r="H55" s="87"/>
    </row>
    <row r="56" spans="1:19" ht="25.5" customHeight="1">
      <c r="A56" s="153"/>
      <c r="B56" s="182"/>
      <c r="C56" s="117">
        <f>VLOOKUP(N42,Q42:S47,3)</f>
        <v>1140</v>
      </c>
      <c r="D56" s="111">
        <f>IF(I11&lt;M42,0,IF(I11-M42&gt;I33,I33,I11-M42))</f>
        <v>0</v>
      </c>
      <c r="E56" s="117">
        <f>IF(D56&gt;0,C56*D56,0)</f>
        <v>0</v>
      </c>
      <c r="G56" s="87"/>
      <c r="H56" s="87"/>
      <c r="I56" s="87"/>
    </row>
    <row r="57" spans="1:19" ht="14.1" customHeight="1">
      <c r="A57" s="87"/>
      <c r="B57" s="87"/>
      <c r="C57" s="87"/>
      <c r="D57" s="87"/>
      <c r="E57" s="87"/>
      <c r="F57" s="87"/>
      <c r="G57" s="87"/>
      <c r="H57" s="87"/>
      <c r="I57" s="87"/>
    </row>
    <row r="58" spans="1:19" ht="25.5" customHeight="1">
      <c r="A58" s="153">
        <v>10</v>
      </c>
      <c r="B58" s="182" t="s">
        <v>76</v>
      </c>
      <c r="C58" s="115" t="s">
        <v>12</v>
      </c>
      <c r="D58" s="116" t="s">
        <v>74</v>
      </c>
      <c r="E58" s="115" t="s">
        <v>13</v>
      </c>
      <c r="G58" s="87"/>
      <c r="H58" s="87"/>
      <c r="I58" s="87"/>
    </row>
    <row r="59" spans="1:19" ht="25.5" customHeight="1">
      <c r="A59" s="153"/>
      <c r="B59" s="182"/>
      <c r="C59" s="117">
        <f>S47</f>
        <v>2280</v>
      </c>
      <c r="D59" s="118">
        <f>I33-D56</f>
        <v>0</v>
      </c>
      <c r="E59" s="117">
        <f>C59*D59</f>
        <v>0</v>
      </c>
      <c r="G59" s="87"/>
      <c r="H59" s="87"/>
      <c r="I59" s="87"/>
    </row>
    <row r="60" spans="1:19" ht="14.1" customHeight="1">
      <c r="A60" s="87"/>
      <c r="B60" s="87"/>
      <c r="C60" s="87"/>
      <c r="D60" s="87"/>
      <c r="E60" s="87"/>
      <c r="F60" s="87"/>
      <c r="G60" s="87"/>
      <c r="H60" s="87"/>
      <c r="I60" s="87"/>
    </row>
    <row r="61" spans="1:19" ht="23.1" customHeight="1">
      <c r="A61" s="76">
        <v>11</v>
      </c>
      <c r="B61" s="119" t="s">
        <v>28</v>
      </c>
      <c r="C61" s="120" t="str">
        <f>第２号様式別紙１!A4</f>
        <v>非該当</v>
      </c>
      <c r="D61" s="121">
        <f>IF(C61="該当",1.5,1)</f>
        <v>1</v>
      </c>
      <c r="E61" s="87"/>
      <c r="F61" s="87"/>
      <c r="G61" s="87"/>
      <c r="H61" s="87"/>
      <c r="I61" s="87"/>
    </row>
    <row r="62" spans="1:19" ht="14.1" customHeight="1" thickBot="1">
      <c r="A62" s="87"/>
      <c r="B62" s="87"/>
      <c r="C62" s="87"/>
      <c r="D62" s="87"/>
      <c r="E62" s="87"/>
      <c r="F62" s="87"/>
      <c r="G62" s="87"/>
      <c r="H62" s="87"/>
      <c r="I62" s="87"/>
    </row>
    <row r="63" spans="1:19" ht="23.1" customHeight="1" thickBot="1">
      <c r="A63" s="122">
        <v>12</v>
      </c>
      <c r="B63" s="123" t="s">
        <v>14</v>
      </c>
      <c r="C63" s="201">
        <f>(E56+E59)*D61</f>
        <v>0</v>
      </c>
      <c r="D63" s="202"/>
      <c r="E63" s="87"/>
      <c r="F63" s="124"/>
      <c r="G63" s="98"/>
      <c r="H63" s="87"/>
      <c r="I63" s="87"/>
    </row>
    <row r="65" ht="24.75" customHeight="1"/>
  </sheetData>
  <sheetProtection sheet="1" selectLockedCells="1"/>
  <dataConsolidate/>
  <mergeCells count="81">
    <mergeCell ref="A28:A30"/>
    <mergeCell ref="K18:K19"/>
    <mergeCell ref="G16:G17"/>
    <mergeCell ref="A16:A18"/>
    <mergeCell ref="A25:A26"/>
    <mergeCell ref="B25:B26"/>
    <mergeCell ref="G20:G21"/>
    <mergeCell ref="A20:A22"/>
    <mergeCell ref="B20:B22"/>
    <mergeCell ref="C20:C21"/>
    <mergeCell ref="F20:F21"/>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B28:B30"/>
    <mergeCell ref="C28:C29"/>
    <mergeCell ref="A49:I49"/>
    <mergeCell ref="C63:D63"/>
    <mergeCell ref="G2:I2"/>
    <mergeCell ref="G3:I3"/>
    <mergeCell ref="D28:D29"/>
    <mergeCell ref="E28:E29"/>
    <mergeCell ref="F28:F29"/>
    <mergeCell ref="G28:G29"/>
    <mergeCell ref="H28:H29"/>
    <mergeCell ref="D20:D21"/>
    <mergeCell ref="E20:E21"/>
    <mergeCell ref="F7:F8"/>
    <mergeCell ref="E51:F51"/>
    <mergeCell ref="H51:H52"/>
    <mergeCell ref="A3:A5"/>
    <mergeCell ref="C4:D4"/>
    <mergeCell ref="C5:D5"/>
    <mergeCell ref="C2:F2"/>
    <mergeCell ref="C3:F3"/>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K9:L10"/>
    <mergeCell ref="K11:L11"/>
    <mergeCell ref="K15:L17"/>
    <mergeCell ref="E16:E17"/>
    <mergeCell ref="F16:F17"/>
    <mergeCell ref="H16:H17"/>
    <mergeCell ref="A7:A11"/>
    <mergeCell ref="C7:C8"/>
    <mergeCell ref="D7:D8"/>
    <mergeCell ref="E7:E8"/>
    <mergeCell ref="B16:B18"/>
    <mergeCell ref="B7:B8"/>
    <mergeCell ref="A12:I12"/>
    <mergeCell ref="G7:G8"/>
    <mergeCell ref="H7:H8"/>
    <mergeCell ref="A14:I14"/>
    <mergeCell ref="A13:I13"/>
    <mergeCell ref="D16:D17"/>
    <mergeCell ref="C16:C17"/>
  </mergeCells>
  <phoneticPr fontId="1"/>
  <conditionalFormatting sqref="I33">
    <cfRule type="expression" dxfId="71" priority="11">
      <formula>$I$33&lt;0</formula>
    </cfRule>
  </conditionalFormatting>
  <conditionalFormatting sqref="C52:F52">
    <cfRule type="expression" dxfId="70" priority="9">
      <formula>OR($I$37=$I$38,$H$53="Ａ")</formula>
    </cfRule>
  </conditionalFormatting>
  <conditionalFormatting sqref="C53:F53">
    <cfRule type="expression" dxfId="69" priority="8">
      <formula>AND($I$37&lt;&gt;$I$38,$H$53="Ｂ")</formula>
    </cfRule>
  </conditionalFormatting>
  <conditionalFormatting sqref="G52">
    <cfRule type="expression" dxfId="68" priority="7">
      <formula>AND($I$37&lt;&gt;$I$38,$H$53="Ｂ")</formula>
    </cfRule>
  </conditionalFormatting>
  <conditionalFormatting sqref="G53">
    <cfRule type="expression" dxfId="67" priority="6">
      <formula>OR($I$37=$I$38,$H$53="Ａ")</formula>
    </cfRule>
  </conditionalFormatting>
  <conditionalFormatting sqref="H51:H53">
    <cfRule type="expression" dxfId="66" priority="5">
      <formula>$I$37=$I$38</formula>
    </cfRule>
  </conditionalFormatting>
  <conditionalFormatting sqref="I34">
    <cfRule type="expression" dxfId="65" priority="16">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75" customWidth="1"/>
    <col min="2" max="2" width="27.375" style="75" customWidth="1"/>
    <col min="3" max="8" width="10.75" style="75" customWidth="1"/>
    <col min="9" max="9" width="16.5" style="75" customWidth="1"/>
    <col min="10" max="12" width="9" style="75" hidden="1" customWidth="1"/>
    <col min="13" max="20" width="11.625" style="75" hidden="1" customWidth="1"/>
    <col min="21" max="21" width="11.625" style="75" customWidth="1"/>
    <col min="22" max="16384" width="9" style="75"/>
  </cols>
  <sheetData>
    <row r="1" spans="1:23" ht="34.5" customHeight="1">
      <c r="A1" s="142" t="s">
        <v>156</v>
      </c>
    </row>
    <row r="2" spans="1:23" ht="15" customHeight="1">
      <c r="A2" s="129" t="s">
        <v>5</v>
      </c>
      <c r="B2" s="129" t="s">
        <v>56</v>
      </c>
      <c r="C2" s="194" t="s">
        <v>6</v>
      </c>
      <c r="D2" s="195"/>
      <c r="E2" s="195"/>
      <c r="F2" s="196"/>
      <c r="G2" s="153" t="s">
        <v>49</v>
      </c>
      <c r="H2" s="153"/>
      <c r="I2" s="153"/>
      <c r="K2" s="63"/>
      <c r="L2" s="63"/>
      <c r="M2" s="64"/>
      <c r="N2" s="64"/>
      <c r="O2" s="64"/>
      <c r="P2" s="64"/>
      <c r="Q2" s="63"/>
      <c r="R2" s="63"/>
      <c r="S2" s="64"/>
      <c r="T2" s="64"/>
      <c r="U2" s="64"/>
      <c r="V2" s="64"/>
      <c r="W2" s="63"/>
    </row>
    <row r="3" spans="1:23" ht="26.25" customHeight="1">
      <c r="A3" s="191" t="s">
        <v>90</v>
      </c>
      <c r="B3" s="134"/>
      <c r="C3" s="197"/>
      <c r="D3" s="198"/>
      <c r="E3" s="198"/>
      <c r="F3" s="199"/>
      <c r="G3" s="193"/>
      <c r="H3" s="193"/>
      <c r="I3" s="193"/>
    </row>
    <row r="4" spans="1:23" ht="15" customHeight="1">
      <c r="A4" s="191"/>
      <c r="B4" s="129" t="s">
        <v>7</v>
      </c>
      <c r="C4" s="192" t="s">
        <v>19</v>
      </c>
      <c r="D4" s="192"/>
      <c r="K4" s="63"/>
      <c r="L4" s="63"/>
      <c r="M4" s="64"/>
      <c r="N4" s="64"/>
      <c r="O4" s="64"/>
      <c r="P4" s="64"/>
      <c r="Q4" s="63"/>
      <c r="R4" s="63"/>
      <c r="S4" s="64"/>
      <c r="T4" s="64"/>
      <c r="U4" s="64"/>
      <c r="V4" s="64"/>
      <c r="W4" s="63"/>
    </row>
    <row r="5" spans="1:23" ht="26.25" customHeight="1">
      <c r="A5" s="191"/>
      <c r="B5" s="134"/>
      <c r="C5" s="193"/>
      <c r="D5" s="193"/>
      <c r="K5" s="63"/>
      <c r="L5" s="63"/>
      <c r="M5" s="64"/>
      <c r="N5" s="64"/>
      <c r="O5" s="64"/>
      <c r="P5" s="64"/>
    </row>
    <row r="6" spans="1:23" ht="19.5" thickBot="1"/>
    <row r="7" spans="1:23" ht="14.1" customHeight="1" thickBot="1">
      <c r="A7" s="153">
        <v>1</v>
      </c>
      <c r="B7" s="160" t="s">
        <v>57</v>
      </c>
      <c r="C7" s="154" t="s">
        <v>0</v>
      </c>
      <c r="D7" s="156" t="s">
        <v>1</v>
      </c>
      <c r="E7" s="158" t="s">
        <v>2</v>
      </c>
      <c r="F7" s="180" t="s">
        <v>4</v>
      </c>
      <c r="G7" s="164" t="s">
        <v>3</v>
      </c>
      <c r="H7" s="166" t="s">
        <v>8</v>
      </c>
      <c r="I7" s="77"/>
    </row>
    <row r="8" spans="1:23" ht="14.1" customHeight="1" thickBot="1">
      <c r="A8" s="153"/>
      <c r="B8" s="161"/>
      <c r="C8" s="155"/>
      <c r="D8" s="157"/>
      <c r="E8" s="158"/>
      <c r="F8" s="181"/>
      <c r="G8" s="165"/>
      <c r="H8" s="167"/>
      <c r="I8" s="78" t="s">
        <v>59</v>
      </c>
      <c r="K8" s="75" t="s">
        <v>122</v>
      </c>
    </row>
    <row r="9" spans="1:23" ht="24" customHeight="1">
      <c r="A9" s="153"/>
      <c r="B9" s="79" t="s">
        <v>35</v>
      </c>
      <c r="C9" s="10"/>
      <c r="D9" s="11"/>
      <c r="E9" s="12"/>
      <c r="F9" s="13"/>
      <c r="G9" s="14"/>
      <c r="H9" s="80">
        <f>SUM(C9:G9)</f>
        <v>0</v>
      </c>
      <c r="I9" s="81">
        <f>SUM(C9,D9,F9)</f>
        <v>0</v>
      </c>
      <c r="K9" s="168" t="s">
        <v>63</v>
      </c>
      <c r="L9" s="169"/>
    </row>
    <row r="10" spans="1:23" ht="24" customHeight="1" thickBot="1">
      <c r="A10" s="153"/>
      <c r="B10" s="82" t="s">
        <v>58</v>
      </c>
      <c r="C10" s="15"/>
      <c r="D10" s="16"/>
      <c r="E10" s="17"/>
      <c r="F10" s="18"/>
      <c r="G10" s="19"/>
      <c r="H10" s="83">
        <f>SUM(C10:G10)</f>
        <v>0</v>
      </c>
      <c r="I10" s="84">
        <f>SUM(C10,D10,F10)</f>
        <v>0</v>
      </c>
      <c r="K10" s="170"/>
      <c r="L10" s="171"/>
    </row>
    <row r="11" spans="1:23" ht="24" customHeight="1" thickTop="1" thickBot="1">
      <c r="A11" s="153"/>
      <c r="B11" s="85" t="str">
        <f>"③　統合前病床数＝"&amp; $K11&amp;" （※２）"</f>
        <v>③　統合前病床数＝② （※２）</v>
      </c>
      <c r="C11" s="5">
        <f>IF($K11="①",C9,C10)</f>
        <v>0</v>
      </c>
      <c r="D11" s="6">
        <f>IF($K11="①",D9,D10)</f>
        <v>0</v>
      </c>
      <c r="E11" s="7">
        <f>IF($K11="①",E9,E10)</f>
        <v>0</v>
      </c>
      <c r="F11" s="8">
        <f>IF($K11="①",F9,F10)</f>
        <v>0</v>
      </c>
      <c r="G11" s="9">
        <f>IF($K11="①",G9,G10)</f>
        <v>0</v>
      </c>
      <c r="H11" s="86">
        <f>SUM(C11:G11)</f>
        <v>0</v>
      </c>
      <c r="I11" s="8">
        <f>SUM(C11,D11,F11)</f>
        <v>0</v>
      </c>
      <c r="K11" s="172" t="str">
        <f>IF(I9&lt;I10,"①","②")</f>
        <v>②</v>
      </c>
      <c r="L11" s="173"/>
    </row>
    <row r="12" spans="1:23" s="87" customFormat="1" ht="54" customHeight="1">
      <c r="A12" s="162" t="s">
        <v>60</v>
      </c>
      <c r="B12" s="163"/>
      <c r="C12" s="163"/>
      <c r="D12" s="163"/>
      <c r="E12" s="163"/>
      <c r="F12" s="163"/>
      <c r="G12" s="163"/>
      <c r="H12" s="163"/>
      <c r="I12" s="163"/>
      <c r="N12" s="75"/>
      <c r="O12" s="75"/>
      <c r="P12" s="75"/>
      <c r="Q12" s="75"/>
      <c r="R12" s="75"/>
    </row>
    <row r="13" spans="1:23" s="87" customFormat="1">
      <c r="A13" s="163" t="s">
        <v>61</v>
      </c>
      <c r="B13" s="163"/>
      <c r="C13" s="163"/>
      <c r="D13" s="163"/>
      <c r="E13" s="163"/>
      <c r="F13" s="163"/>
      <c r="G13" s="163"/>
      <c r="H13" s="163"/>
      <c r="I13" s="163"/>
      <c r="K13" s="75"/>
      <c r="L13" s="75"/>
      <c r="M13" s="75"/>
      <c r="N13" s="75"/>
      <c r="O13" s="75"/>
      <c r="P13" s="75"/>
      <c r="Q13" s="75"/>
      <c r="R13" s="75"/>
      <c r="S13" s="126"/>
    </row>
    <row r="14" spans="1:23" s="87" customFormat="1" ht="19.5" thickBot="1">
      <c r="A14" s="163" t="s">
        <v>62</v>
      </c>
      <c r="B14" s="163"/>
      <c r="C14" s="163"/>
      <c r="D14" s="163"/>
      <c r="E14" s="163"/>
      <c r="F14" s="163"/>
      <c r="G14" s="163"/>
      <c r="H14" s="163"/>
      <c r="I14" s="163"/>
      <c r="K14" s="75" t="s">
        <v>103</v>
      </c>
      <c r="L14" s="75"/>
      <c r="N14" s="75"/>
      <c r="O14" s="75"/>
      <c r="P14" s="75"/>
      <c r="Q14" s="75"/>
      <c r="R14" s="75"/>
      <c r="S14" s="125"/>
    </row>
    <row r="15" spans="1:23" ht="14.1" customHeight="1" thickBot="1">
      <c r="A15" s="87"/>
      <c r="B15" s="87"/>
      <c r="C15" s="87"/>
      <c r="D15" s="87"/>
      <c r="E15" s="87"/>
      <c r="F15" s="87"/>
      <c r="G15" s="87"/>
      <c r="H15" s="87"/>
      <c r="I15" s="87"/>
      <c r="K15" s="174" t="s">
        <v>98</v>
      </c>
      <c r="L15" s="175"/>
      <c r="M15" s="224" t="s">
        <v>0</v>
      </c>
      <c r="N15" s="224" t="s">
        <v>1</v>
      </c>
      <c r="O15" s="224" t="s">
        <v>2</v>
      </c>
      <c r="P15" s="205" t="s">
        <v>4</v>
      </c>
      <c r="Q15" s="228" t="s">
        <v>24</v>
      </c>
      <c r="R15" s="223" t="s">
        <v>8</v>
      </c>
      <c r="S15" s="25"/>
    </row>
    <row r="16" spans="1:23" ht="14.1" customHeight="1" thickBot="1">
      <c r="A16" s="153">
        <v>2</v>
      </c>
      <c r="B16" s="159" t="s">
        <v>25</v>
      </c>
      <c r="C16" s="154" t="s">
        <v>0</v>
      </c>
      <c r="D16" s="156" t="s">
        <v>1</v>
      </c>
      <c r="E16" s="158" t="s">
        <v>2</v>
      </c>
      <c r="F16" s="180" t="s">
        <v>4</v>
      </c>
      <c r="G16" s="165" t="s">
        <v>24</v>
      </c>
      <c r="H16" s="166" t="s">
        <v>8</v>
      </c>
      <c r="I16" s="77"/>
      <c r="K16" s="176"/>
      <c r="L16" s="177"/>
      <c r="M16" s="225"/>
      <c r="N16" s="225"/>
      <c r="O16" s="225"/>
      <c r="P16" s="206"/>
      <c r="Q16" s="179"/>
      <c r="R16" s="223"/>
      <c r="S16" s="26" t="s">
        <v>64</v>
      </c>
    </row>
    <row r="17" spans="1:19" ht="14.1" customHeight="1">
      <c r="A17" s="153"/>
      <c r="B17" s="159"/>
      <c r="C17" s="155"/>
      <c r="D17" s="157"/>
      <c r="E17" s="158"/>
      <c r="F17" s="181"/>
      <c r="G17" s="165"/>
      <c r="H17" s="167"/>
      <c r="I17" s="78" t="s">
        <v>9</v>
      </c>
      <c r="K17" s="178"/>
      <c r="L17" s="179"/>
      <c r="M17" s="27">
        <f>C18-C11</f>
        <v>0</v>
      </c>
      <c r="N17" s="27">
        <f>D18-D11</f>
        <v>0</v>
      </c>
      <c r="O17" s="27">
        <f>E18-E11</f>
        <v>0</v>
      </c>
      <c r="P17" s="28">
        <f>F18-F11</f>
        <v>0</v>
      </c>
      <c r="Q17" s="29">
        <f t="shared" ref="Q17" si="0">G18-G11</f>
        <v>0</v>
      </c>
      <c r="R17" s="30">
        <f>H18-H11</f>
        <v>0</v>
      </c>
      <c r="S17" s="27">
        <f>I18-I11</f>
        <v>0</v>
      </c>
    </row>
    <row r="18" spans="1:19" ht="24" customHeight="1" thickBot="1">
      <c r="A18" s="153"/>
      <c r="B18" s="159"/>
      <c r="C18" s="21"/>
      <c r="D18" s="22"/>
      <c r="E18" s="23"/>
      <c r="F18" s="24"/>
      <c r="G18" s="88">
        <v>0</v>
      </c>
      <c r="H18" s="89">
        <f>SUM(C18:G18)</f>
        <v>0</v>
      </c>
      <c r="I18" s="90">
        <f>SUM(C18,D18,F18)</f>
        <v>0</v>
      </c>
      <c r="K18" s="226" t="s">
        <v>99</v>
      </c>
      <c r="L18" s="65" t="s">
        <v>100</v>
      </c>
      <c r="M18" s="136">
        <f>IF(M17&gt;0,M17*-1,0)</f>
        <v>0</v>
      </c>
      <c r="N18" s="136">
        <f>IF(N17&gt;0,N17*-1,0)</f>
        <v>0</v>
      </c>
      <c r="O18" s="136">
        <f>IF(O17&gt;0,O17*-1,0)</f>
        <v>0</v>
      </c>
      <c r="P18" s="137">
        <f>IF(P17&gt;0,P17*-1,0)</f>
        <v>0</v>
      </c>
      <c r="Q18" s="68"/>
      <c r="R18" s="66"/>
      <c r="S18" s="72">
        <f>IF(S17&gt;0,S17*-1,0)</f>
        <v>0</v>
      </c>
    </row>
    <row r="19" spans="1:19" s="93" customFormat="1" ht="14.1" customHeight="1" thickBot="1">
      <c r="A19" s="91"/>
      <c r="B19" s="91"/>
      <c r="C19" s="20"/>
      <c r="D19" s="20"/>
      <c r="E19" s="20"/>
      <c r="F19" s="20"/>
      <c r="G19" s="20"/>
      <c r="H19" s="20"/>
      <c r="I19" s="92"/>
      <c r="K19" s="227"/>
      <c r="L19" s="135" t="s">
        <v>101</v>
      </c>
      <c r="M19" s="138">
        <f>IF(M17&lt;0,M17*-1,0)</f>
        <v>0</v>
      </c>
      <c r="N19" s="138">
        <f t="shared" ref="N19:P19" si="1">IF(N17&lt;0,N17*-1,0)</f>
        <v>0</v>
      </c>
      <c r="O19" s="138">
        <f t="shared" si="1"/>
        <v>0</v>
      </c>
      <c r="P19" s="139">
        <f t="shared" si="1"/>
        <v>0</v>
      </c>
      <c r="Q19" s="69"/>
      <c r="R19" s="67"/>
      <c r="S19" s="73">
        <f>IF(S17&lt;0,S17*-1,0)</f>
        <v>0</v>
      </c>
    </row>
    <row r="20" spans="1:19" ht="14.1" customHeight="1">
      <c r="A20" s="153">
        <v>3</v>
      </c>
      <c r="B20" s="159" t="s">
        <v>111</v>
      </c>
      <c r="C20" s="154" t="s">
        <v>0</v>
      </c>
      <c r="D20" s="156" t="s">
        <v>1</v>
      </c>
      <c r="E20" s="158" t="s">
        <v>2</v>
      </c>
      <c r="F20" s="180" t="s">
        <v>4</v>
      </c>
      <c r="G20" s="196" t="s">
        <v>18</v>
      </c>
      <c r="H20" s="87"/>
      <c r="I20" s="87"/>
      <c r="Q20" s="94"/>
    </row>
    <row r="21" spans="1:19" ht="14.1" customHeight="1">
      <c r="A21" s="153"/>
      <c r="B21" s="159"/>
      <c r="C21" s="155"/>
      <c r="D21" s="157"/>
      <c r="E21" s="158"/>
      <c r="F21" s="181"/>
      <c r="G21" s="196"/>
      <c r="H21" s="87"/>
      <c r="I21" s="87"/>
      <c r="K21" s="71"/>
      <c r="L21" s="71"/>
      <c r="M21" s="71"/>
      <c r="N21" s="71"/>
      <c r="O21" s="71"/>
      <c r="P21" s="71"/>
      <c r="Q21" s="95"/>
      <c r="R21" s="71"/>
      <c r="S21" s="71"/>
    </row>
    <row r="22" spans="1:19" ht="24" customHeight="1" thickBot="1">
      <c r="A22" s="153"/>
      <c r="B22" s="159"/>
      <c r="C22" s="21"/>
      <c r="D22" s="22"/>
      <c r="E22" s="23"/>
      <c r="F22" s="24"/>
      <c r="G22" s="88">
        <f>SUM(C22,D22,F22)</f>
        <v>0</v>
      </c>
      <c r="H22" s="87"/>
      <c r="I22" s="87"/>
    </row>
    <row r="23" spans="1:19" ht="18.75" customHeight="1" thickBot="1">
      <c r="A23" s="96" t="s">
        <v>65</v>
      </c>
      <c r="B23" s="97"/>
      <c r="C23" s="98"/>
      <c r="D23" s="98"/>
      <c r="E23" s="98"/>
      <c r="F23" s="98"/>
      <c r="G23" s="98"/>
      <c r="H23" s="87"/>
      <c r="I23" s="87"/>
      <c r="K23" s="75" t="s">
        <v>118</v>
      </c>
      <c r="P23" s="75" t="s">
        <v>119</v>
      </c>
    </row>
    <row r="24" spans="1:19" ht="14.1" customHeight="1">
      <c r="A24" s="87"/>
      <c r="B24" s="87"/>
      <c r="C24" s="87"/>
      <c r="D24" s="87"/>
      <c r="E24" s="87"/>
      <c r="F24" s="87"/>
      <c r="G24" s="87"/>
      <c r="H24" s="87"/>
      <c r="I24" s="87"/>
      <c r="K24" s="215" t="s">
        <v>84</v>
      </c>
      <c r="L24" s="216"/>
      <c r="M24" s="40" t="s">
        <v>115</v>
      </c>
      <c r="N24" s="41" t="s">
        <v>116</v>
      </c>
      <c r="O24" s="59" t="s">
        <v>112</v>
      </c>
      <c r="P24" s="207" t="s">
        <v>85</v>
      </c>
      <c r="Q24" s="208"/>
      <c r="R24" s="42"/>
      <c r="S24" s="43"/>
    </row>
    <row r="25" spans="1:19" ht="21.75" customHeight="1">
      <c r="A25" s="153">
        <v>4</v>
      </c>
      <c r="B25" s="203" t="s">
        <v>36</v>
      </c>
      <c r="C25" s="132" t="s">
        <v>2</v>
      </c>
      <c r="D25" s="132" t="s">
        <v>10</v>
      </c>
      <c r="E25" s="132" t="s">
        <v>8</v>
      </c>
      <c r="F25" s="87"/>
      <c r="G25" s="87"/>
      <c r="H25" s="87"/>
      <c r="I25" s="87"/>
      <c r="K25" s="217"/>
      <c r="L25" s="218"/>
      <c r="M25" s="44" t="s">
        <v>86</v>
      </c>
      <c r="N25" s="45" t="s">
        <v>87</v>
      </c>
      <c r="O25" s="46" t="s">
        <v>88</v>
      </c>
      <c r="P25" s="209"/>
      <c r="Q25" s="210"/>
      <c r="R25" s="47" t="s">
        <v>89</v>
      </c>
      <c r="S25" s="48" t="s">
        <v>90</v>
      </c>
    </row>
    <row r="26" spans="1:19" ht="25.5" customHeight="1" thickBot="1">
      <c r="A26" s="153"/>
      <c r="B26" s="203"/>
      <c r="C26" s="100">
        <f>IF(E11&lt;E18,P27,0)</f>
        <v>0</v>
      </c>
      <c r="D26" s="31"/>
      <c r="E26" s="100">
        <f>SUM(C26:D26)</f>
        <v>0</v>
      </c>
      <c r="F26" s="101"/>
      <c r="G26" s="87"/>
      <c r="H26" s="87"/>
      <c r="I26" s="87"/>
      <c r="K26" s="217"/>
      <c r="L26" s="218"/>
      <c r="M26" s="49" t="s">
        <v>113</v>
      </c>
      <c r="N26" s="50" t="s">
        <v>114</v>
      </c>
      <c r="O26" s="51" t="s">
        <v>93</v>
      </c>
      <c r="P26" s="209"/>
      <c r="Q26" s="210"/>
      <c r="R26" s="52" t="s">
        <v>91</v>
      </c>
      <c r="S26" s="53" t="s">
        <v>92</v>
      </c>
    </row>
    <row r="27" spans="1:19" ht="14.1" customHeight="1" thickBot="1">
      <c r="A27" s="87"/>
      <c r="B27" s="87"/>
      <c r="C27" s="87"/>
      <c r="D27" s="87"/>
      <c r="E27" s="87"/>
      <c r="F27" s="87"/>
      <c r="G27" s="87"/>
      <c r="H27" s="87"/>
      <c r="I27" s="87"/>
      <c r="K27" s="219"/>
      <c r="L27" s="220"/>
      <c r="M27" s="54">
        <f>I11-I18</f>
        <v>0</v>
      </c>
      <c r="N27" s="55">
        <f>G22</f>
        <v>0</v>
      </c>
      <c r="O27" s="56">
        <f>IF(M27&gt;N27,M27-N27,0)</f>
        <v>0</v>
      </c>
      <c r="P27" s="211">
        <f>MIN(R27:S27)</f>
        <v>0</v>
      </c>
      <c r="Q27" s="212"/>
      <c r="R27" s="57">
        <f>O27-D26</f>
        <v>0</v>
      </c>
      <c r="S27" s="58">
        <f>E18+E22-E11</f>
        <v>0</v>
      </c>
    </row>
    <row r="28" spans="1:19" ht="14.1" customHeight="1" thickBot="1">
      <c r="A28" s="153">
        <v>5</v>
      </c>
      <c r="B28" s="159" t="s">
        <v>66</v>
      </c>
      <c r="C28" s="154" t="s">
        <v>0</v>
      </c>
      <c r="D28" s="156" t="s">
        <v>1</v>
      </c>
      <c r="E28" s="158" t="s">
        <v>2</v>
      </c>
      <c r="F28" s="180" t="s">
        <v>4</v>
      </c>
      <c r="G28" s="165" t="s">
        <v>3</v>
      </c>
      <c r="H28" s="166" t="s">
        <v>8</v>
      </c>
      <c r="I28" s="77"/>
    </row>
    <row r="29" spans="1:19" ht="14.1" customHeight="1">
      <c r="A29" s="153"/>
      <c r="B29" s="159"/>
      <c r="C29" s="155"/>
      <c r="D29" s="157"/>
      <c r="E29" s="158"/>
      <c r="F29" s="181"/>
      <c r="G29" s="165"/>
      <c r="H29" s="167"/>
      <c r="I29" s="78" t="s">
        <v>9</v>
      </c>
    </row>
    <row r="30" spans="1:19" ht="24" customHeight="1" thickBot="1">
      <c r="A30" s="153"/>
      <c r="B30" s="159"/>
      <c r="C30" s="102">
        <f>C11-C18</f>
        <v>0</v>
      </c>
      <c r="D30" s="103">
        <f>D11-D18</f>
        <v>0</v>
      </c>
      <c r="E30" s="104">
        <f>E11-E18</f>
        <v>0</v>
      </c>
      <c r="F30" s="105">
        <f>F11-F18</f>
        <v>0</v>
      </c>
      <c r="G30" s="88">
        <f>G11-G18</f>
        <v>0</v>
      </c>
      <c r="H30" s="89">
        <f>SUM(C30:G30)</f>
        <v>0</v>
      </c>
      <c r="I30" s="62">
        <f>C30+D30+F30</f>
        <v>0</v>
      </c>
    </row>
    <row r="31" spans="1:19" ht="14.1" customHeight="1" thickBot="1">
      <c r="A31" s="87"/>
      <c r="B31" s="87"/>
      <c r="C31" s="87"/>
      <c r="D31" s="87"/>
      <c r="E31" s="87"/>
      <c r="F31" s="87"/>
      <c r="G31" s="87"/>
      <c r="H31" s="87"/>
    </row>
    <row r="32" spans="1:19" ht="24.95" customHeight="1">
      <c r="A32" s="87"/>
      <c r="B32" s="87"/>
      <c r="C32" s="87"/>
      <c r="D32" s="87"/>
      <c r="F32" s="60" t="s">
        <v>96</v>
      </c>
      <c r="G32" s="128" t="s">
        <v>107</v>
      </c>
      <c r="H32" s="140" t="s">
        <v>117</v>
      </c>
      <c r="I32" s="61" t="s">
        <v>97</v>
      </c>
    </row>
    <row r="33" spans="1:19" ht="24.95" customHeight="1" thickBot="1">
      <c r="A33" s="87"/>
      <c r="B33" s="87"/>
      <c r="C33" s="87"/>
      <c r="D33" s="87"/>
      <c r="F33" s="27">
        <f>I30</f>
        <v>0</v>
      </c>
      <c r="G33" s="27">
        <f>E26</f>
        <v>0</v>
      </c>
      <c r="H33" s="28">
        <f>G22</f>
        <v>0</v>
      </c>
      <c r="I33" s="90">
        <f>IF(F33-G33-H33&lt;0,0,F33-G33-H33)</f>
        <v>0</v>
      </c>
    </row>
    <row r="34" spans="1:19" ht="14.1" customHeight="1" thickBot="1">
      <c r="A34" s="87"/>
      <c r="B34" s="87"/>
      <c r="C34" s="87"/>
      <c r="D34" s="87"/>
      <c r="E34" s="87"/>
      <c r="F34" s="87"/>
      <c r="G34" s="87"/>
      <c r="H34" s="87"/>
      <c r="I34" s="70" t="s">
        <v>102</v>
      </c>
    </row>
    <row r="35" spans="1:19" ht="14.1" customHeight="1" thickBot="1">
      <c r="A35" s="153">
        <v>6</v>
      </c>
      <c r="B35" s="188" t="s">
        <v>67</v>
      </c>
      <c r="C35" s="154" t="s">
        <v>0</v>
      </c>
      <c r="D35" s="156" t="s">
        <v>1</v>
      </c>
      <c r="E35" s="158" t="s">
        <v>2</v>
      </c>
      <c r="F35" s="180" t="s">
        <v>4</v>
      </c>
      <c r="G35" s="165" t="s">
        <v>24</v>
      </c>
      <c r="H35" s="166" t="s">
        <v>8</v>
      </c>
      <c r="I35" s="77"/>
    </row>
    <row r="36" spans="1:19" ht="14.1" customHeight="1">
      <c r="A36" s="153"/>
      <c r="B36" s="189"/>
      <c r="C36" s="155"/>
      <c r="D36" s="157"/>
      <c r="E36" s="158"/>
      <c r="F36" s="181"/>
      <c r="G36" s="165"/>
      <c r="H36" s="167"/>
      <c r="I36" s="78" t="s">
        <v>9</v>
      </c>
    </row>
    <row r="37" spans="1:19" ht="24" customHeight="1">
      <c r="A37" s="153"/>
      <c r="B37" s="106" t="s">
        <v>35</v>
      </c>
      <c r="C37" s="1"/>
      <c r="D37" s="2"/>
      <c r="E37" s="23"/>
      <c r="F37" s="3"/>
      <c r="G37" s="4"/>
      <c r="H37" s="89">
        <f>SUM(C37:G37)</f>
        <v>0</v>
      </c>
      <c r="I37" s="107">
        <f>SUM(C37,D37,F37)</f>
        <v>0</v>
      </c>
    </row>
    <row r="38" spans="1:19" ht="24" customHeight="1" thickBot="1">
      <c r="A38" s="153"/>
      <c r="B38" s="106" t="s">
        <v>68</v>
      </c>
      <c r="C38" s="21"/>
      <c r="D38" s="22"/>
      <c r="E38" s="23"/>
      <c r="F38" s="24"/>
      <c r="G38" s="4"/>
      <c r="H38" s="89">
        <f>SUM(C38:G38)</f>
        <v>0</v>
      </c>
      <c r="I38" s="105">
        <f>SUM(C38,D38,F38)</f>
        <v>0</v>
      </c>
    </row>
    <row r="39" spans="1:19" ht="18.75" customHeight="1">
      <c r="A39" s="96" t="s">
        <v>69</v>
      </c>
      <c r="B39" s="97"/>
      <c r="C39" s="98"/>
      <c r="D39" s="98"/>
      <c r="E39" s="98"/>
      <c r="F39" s="98"/>
      <c r="G39" s="98"/>
      <c r="H39" s="87"/>
      <c r="I39" s="87"/>
      <c r="M39" s="75" t="s">
        <v>120</v>
      </c>
    </row>
    <row r="40" spans="1:19" ht="14.1" customHeight="1" thickBot="1">
      <c r="A40" s="87"/>
      <c r="B40" s="87"/>
      <c r="C40" s="87"/>
      <c r="D40" s="87"/>
      <c r="E40" s="87"/>
      <c r="F40" s="87"/>
      <c r="G40" s="87"/>
      <c r="H40" s="87"/>
      <c r="I40" s="87"/>
      <c r="M40" s="75" t="s">
        <v>104</v>
      </c>
      <c r="N40" s="75" t="s">
        <v>121</v>
      </c>
      <c r="Q40" s="75" t="s">
        <v>121</v>
      </c>
    </row>
    <row r="41" spans="1:19" ht="33" customHeight="1">
      <c r="A41" s="185">
        <v>7</v>
      </c>
      <c r="B41" s="130" t="s">
        <v>37</v>
      </c>
      <c r="C41" s="132" t="s">
        <v>0</v>
      </c>
      <c r="D41" s="132" t="s">
        <v>1</v>
      </c>
      <c r="E41" s="132" t="s">
        <v>4</v>
      </c>
      <c r="F41" s="132" t="s">
        <v>8</v>
      </c>
      <c r="G41" s="87"/>
      <c r="H41" s="87"/>
      <c r="I41" s="87"/>
      <c r="M41" s="127" t="s">
        <v>105</v>
      </c>
      <c r="N41" s="39" t="s">
        <v>106</v>
      </c>
      <c r="Q41" s="221" t="s">
        <v>77</v>
      </c>
      <c r="R41" s="222"/>
      <c r="S41" s="33" t="s">
        <v>78</v>
      </c>
    </row>
    <row r="42" spans="1:19" ht="23.25" customHeight="1">
      <c r="A42" s="186"/>
      <c r="B42" s="109" t="s">
        <v>70</v>
      </c>
      <c r="C42" s="32"/>
      <c r="D42" s="32"/>
      <c r="E42" s="32"/>
      <c r="F42" s="110">
        <f>SUM(C42:E42)</f>
        <v>0</v>
      </c>
      <c r="G42" s="87"/>
      <c r="H42" s="87"/>
      <c r="I42" s="87"/>
      <c r="M42" s="111">
        <f>IF(AND(I37&lt;&gt;I38,H53="Ｂ"),E53,E52)</f>
        <v>0</v>
      </c>
      <c r="N42" s="112">
        <f>IF(AND(I37&lt;&gt;I38,H53="Ｂ"),C53,C52)</f>
        <v>0</v>
      </c>
      <c r="Q42" s="34">
        <v>0</v>
      </c>
      <c r="R42" s="35" t="s">
        <v>79</v>
      </c>
      <c r="S42" s="28">
        <v>1140</v>
      </c>
    </row>
    <row r="43" spans="1:19" ht="23.25" customHeight="1">
      <c r="A43" s="187"/>
      <c r="B43" s="109" t="s">
        <v>71</v>
      </c>
      <c r="C43" s="32"/>
      <c r="D43" s="32"/>
      <c r="E43" s="32"/>
      <c r="F43" s="110">
        <f>SUM(C43:E43)</f>
        <v>0</v>
      </c>
      <c r="G43" s="87"/>
      <c r="H43" s="87"/>
      <c r="I43" s="87"/>
      <c r="Q43" s="34">
        <v>0.5</v>
      </c>
      <c r="R43" s="35" t="s">
        <v>80</v>
      </c>
      <c r="S43" s="28">
        <v>1368</v>
      </c>
    </row>
    <row r="44" spans="1:19" ht="23.25" customHeight="1">
      <c r="A44" s="183" t="s">
        <v>72</v>
      </c>
      <c r="B44" s="184"/>
      <c r="C44" s="184"/>
      <c r="D44" s="184"/>
      <c r="E44" s="184"/>
      <c r="F44" s="184"/>
      <c r="G44" s="184"/>
      <c r="H44" s="184"/>
      <c r="I44" s="184"/>
      <c r="Q44" s="34">
        <v>0.6</v>
      </c>
      <c r="R44" s="35" t="s">
        <v>81</v>
      </c>
      <c r="S44" s="28">
        <v>1596</v>
      </c>
    </row>
    <row r="45" spans="1:19" ht="23.25" customHeight="1">
      <c r="A45" s="184"/>
      <c r="B45" s="184"/>
      <c r="C45" s="184"/>
      <c r="D45" s="184"/>
      <c r="E45" s="184"/>
      <c r="F45" s="184"/>
      <c r="G45" s="184"/>
      <c r="H45" s="184"/>
      <c r="I45" s="184"/>
      <c r="Q45" s="34">
        <v>0.7</v>
      </c>
      <c r="R45" s="35" t="s">
        <v>82</v>
      </c>
      <c r="S45" s="28">
        <v>1824</v>
      </c>
    </row>
    <row r="46" spans="1:19" ht="23.25" customHeight="1">
      <c r="A46" s="184"/>
      <c r="B46" s="184"/>
      <c r="C46" s="184"/>
      <c r="D46" s="184"/>
      <c r="E46" s="184"/>
      <c r="F46" s="184"/>
      <c r="G46" s="184"/>
      <c r="H46" s="184"/>
      <c r="I46" s="184"/>
      <c r="Q46" s="34">
        <v>0.8</v>
      </c>
      <c r="R46" s="35" t="s">
        <v>83</v>
      </c>
      <c r="S46" s="28">
        <v>2052</v>
      </c>
    </row>
    <row r="47" spans="1:19" ht="23.25" customHeight="1" thickBot="1">
      <c r="A47" s="184"/>
      <c r="B47" s="184"/>
      <c r="C47" s="184"/>
      <c r="D47" s="184"/>
      <c r="E47" s="184"/>
      <c r="F47" s="184"/>
      <c r="G47" s="184"/>
      <c r="H47" s="184"/>
      <c r="I47" s="184"/>
      <c r="Q47" s="36">
        <v>0.9</v>
      </c>
      <c r="R47" s="37"/>
      <c r="S47" s="38">
        <v>2280</v>
      </c>
    </row>
    <row r="48" spans="1:19" ht="23.25" customHeight="1">
      <c r="A48" s="184"/>
      <c r="B48" s="184"/>
      <c r="C48" s="184"/>
      <c r="D48" s="184"/>
      <c r="E48" s="184"/>
      <c r="F48" s="184"/>
      <c r="G48" s="184"/>
      <c r="H48" s="184"/>
      <c r="I48" s="184"/>
      <c r="J48" s="87"/>
    </row>
    <row r="49" spans="1:19" s="20" customFormat="1">
      <c r="A49" s="200" t="s">
        <v>73</v>
      </c>
      <c r="B49" s="200"/>
      <c r="C49" s="200"/>
      <c r="D49" s="200"/>
      <c r="E49" s="200"/>
      <c r="F49" s="200"/>
      <c r="G49" s="200"/>
      <c r="H49" s="200"/>
      <c r="I49" s="200"/>
      <c r="J49" s="87"/>
      <c r="K49" s="75"/>
      <c r="L49" s="75"/>
      <c r="M49" s="75"/>
      <c r="N49" s="75"/>
      <c r="O49" s="75"/>
      <c r="P49" s="75"/>
      <c r="Q49" s="75"/>
      <c r="R49" s="75"/>
      <c r="S49" s="75"/>
    </row>
    <row r="50" spans="1:19" ht="14.1" customHeight="1">
      <c r="A50" s="87"/>
      <c r="B50" s="87"/>
      <c r="C50" s="87"/>
      <c r="D50" s="87"/>
      <c r="E50" s="87"/>
      <c r="F50" s="87"/>
      <c r="G50" s="87"/>
      <c r="H50" s="87"/>
      <c r="I50" s="87"/>
    </row>
    <row r="51" spans="1:19" s="87" customFormat="1" ht="24" customHeight="1">
      <c r="A51" s="185">
        <v>8</v>
      </c>
      <c r="B51" s="113" t="s">
        <v>38</v>
      </c>
      <c r="C51" s="190" t="s">
        <v>39</v>
      </c>
      <c r="D51" s="190"/>
      <c r="E51" s="190" t="s">
        <v>11</v>
      </c>
      <c r="F51" s="190"/>
      <c r="H51" s="203" t="s">
        <v>40</v>
      </c>
      <c r="K51" s="75"/>
      <c r="L51" s="75"/>
      <c r="M51" s="75"/>
      <c r="N51" s="75"/>
      <c r="O51" s="75"/>
      <c r="P51" s="75"/>
      <c r="Q51" s="75"/>
      <c r="R51" s="75"/>
      <c r="S51" s="75"/>
    </row>
    <row r="52" spans="1:19" s="87" customFormat="1" ht="24" customHeight="1">
      <c r="A52" s="186"/>
      <c r="B52" s="114" t="s">
        <v>41</v>
      </c>
      <c r="C52" s="213">
        <f>IFERROR(ROUNDDOWN(F42/I37*1/365,3),0)</f>
        <v>0</v>
      </c>
      <c r="D52" s="213"/>
      <c r="E52" s="214">
        <f>ROUNDDOWN(C52*I37,0)</f>
        <v>0</v>
      </c>
      <c r="F52" s="214"/>
      <c r="G52" s="87" t="s">
        <v>42</v>
      </c>
      <c r="H52" s="204"/>
      <c r="I52" s="91" t="s">
        <v>47</v>
      </c>
      <c r="K52" s="75"/>
      <c r="L52" s="75"/>
      <c r="M52" s="75"/>
      <c r="N52" s="75"/>
      <c r="O52" s="75"/>
      <c r="P52" s="75"/>
      <c r="Q52" s="75"/>
      <c r="R52" s="75"/>
      <c r="S52" s="75"/>
    </row>
    <row r="53" spans="1:19" s="87" customFormat="1" ht="24" customHeight="1">
      <c r="A53" s="187"/>
      <c r="B53" s="114" t="s">
        <v>43</v>
      </c>
      <c r="C53" s="213">
        <f>IFERROR(ROUNDDOWN(F43/I38*1/365,3),0)</f>
        <v>0</v>
      </c>
      <c r="D53" s="213"/>
      <c r="E53" s="214">
        <f>ROUNDDOWN(C53*I38,0)</f>
        <v>0</v>
      </c>
      <c r="F53" s="214"/>
      <c r="G53" s="87" t="s">
        <v>42</v>
      </c>
      <c r="H53" s="150" t="s">
        <v>44</v>
      </c>
      <c r="I53" s="91" t="s">
        <v>48</v>
      </c>
      <c r="K53" s="75"/>
      <c r="L53" s="75"/>
      <c r="M53" s="75"/>
      <c r="N53" s="75"/>
      <c r="O53" s="75"/>
      <c r="P53" s="75"/>
      <c r="Q53" s="75"/>
      <c r="R53" s="75"/>
      <c r="S53" s="75"/>
    </row>
    <row r="54" spans="1:19" ht="14.1" customHeight="1">
      <c r="A54" s="87"/>
      <c r="B54" s="87"/>
      <c r="C54" s="87"/>
      <c r="D54" s="87"/>
      <c r="E54" s="87"/>
      <c r="F54" s="87"/>
      <c r="G54" s="87"/>
      <c r="H54" s="87"/>
    </row>
    <row r="55" spans="1:19" ht="25.5" customHeight="1">
      <c r="A55" s="153">
        <v>9</v>
      </c>
      <c r="B55" s="182" t="s">
        <v>75</v>
      </c>
      <c r="C55" s="131" t="s">
        <v>12</v>
      </c>
      <c r="D55" s="133" t="s">
        <v>74</v>
      </c>
      <c r="E55" s="131" t="s">
        <v>13</v>
      </c>
      <c r="G55" s="87"/>
      <c r="H55" s="87"/>
    </row>
    <row r="56" spans="1:19" ht="25.5" customHeight="1">
      <c r="A56" s="153"/>
      <c r="B56" s="182"/>
      <c r="C56" s="117">
        <f>VLOOKUP(N42,Q42:S47,3)</f>
        <v>1140</v>
      </c>
      <c r="D56" s="111">
        <f>IF(I11&lt;M42,0,IF(I11-M42&gt;I33,I33,I11-M42))</f>
        <v>0</v>
      </c>
      <c r="E56" s="117">
        <f>IF(D56&gt;0,C56*D56,0)</f>
        <v>0</v>
      </c>
      <c r="G56" s="87"/>
      <c r="H56" s="87"/>
      <c r="I56" s="87"/>
    </row>
    <row r="57" spans="1:19" ht="14.1" customHeight="1">
      <c r="A57" s="87"/>
      <c r="B57" s="87"/>
      <c r="C57" s="87"/>
      <c r="D57" s="87"/>
      <c r="E57" s="87"/>
      <c r="F57" s="87"/>
      <c r="G57" s="87"/>
      <c r="H57" s="87"/>
      <c r="I57" s="87"/>
    </row>
    <row r="58" spans="1:19" ht="25.5" customHeight="1">
      <c r="A58" s="153">
        <v>10</v>
      </c>
      <c r="B58" s="182" t="s">
        <v>76</v>
      </c>
      <c r="C58" s="131" t="s">
        <v>12</v>
      </c>
      <c r="D58" s="133" t="s">
        <v>74</v>
      </c>
      <c r="E58" s="131" t="s">
        <v>13</v>
      </c>
      <c r="G58" s="87"/>
      <c r="H58" s="87"/>
      <c r="I58" s="87"/>
    </row>
    <row r="59" spans="1:19" ht="25.5" customHeight="1">
      <c r="A59" s="153"/>
      <c r="B59" s="182"/>
      <c r="C59" s="117">
        <f>S47</f>
        <v>2280</v>
      </c>
      <c r="D59" s="118">
        <f>I33-D56</f>
        <v>0</v>
      </c>
      <c r="E59" s="117">
        <f>C59*D59</f>
        <v>0</v>
      </c>
      <c r="G59" s="87"/>
      <c r="H59" s="87"/>
      <c r="I59" s="87"/>
    </row>
    <row r="60" spans="1:19" ht="14.1" customHeight="1">
      <c r="A60" s="87"/>
      <c r="B60" s="87"/>
      <c r="C60" s="87"/>
      <c r="D60" s="87"/>
      <c r="E60" s="87"/>
      <c r="F60" s="87"/>
      <c r="G60" s="87"/>
      <c r="H60" s="87"/>
      <c r="I60" s="87"/>
    </row>
    <row r="61" spans="1:19" ht="23.1" customHeight="1">
      <c r="A61" s="129">
        <v>11</v>
      </c>
      <c r="B61" s="119" t="s">
        <v>28</v>
      </c>
      <c r="C61" s="120" t="str">
        <f>第２号様式別紙１!A4</f>
        <v>非該当</v>
      </c>
      <c r="D61" s="121">
        <f>IF(C61="該当",1.5,1)</f>
        <v>1</v>
      </c>
      <c r="E61" s="87"/>
      <c r="F61" s="87"/>
      <c r="G61" s="87"/>
      <c r="H61" s="87"/>
      <c r="I61" s="87"/>
    </row>
    <row r="62" spans="1:19" ht="14.1" customHeight="1" thickBot="1">
      <c r="A62" s="87"/>
      <c r="B62" s="87"/>
      <c r="C62" s="87"/>
      <c r="D62" s="87"/>
      <c r="E62" s="87"/>
      <c r="F62" s="87"/>
      <c r="G62" s="87"/>
      <c r="H62" s="87"/>
      <c r="I62" s="87"/>
    </row>
    <row r="63" spans="1:19" ht="23.1" customHeight="1" thickBot="1">
      <c r="A63" s="122">
        <v>12</v>
      </c>
      <c r="B63" s="123" t="s">
        <v>14</v>
      </c>
      <c r="C63" s="201">
        <f>(E56+E59)*D61</f>
        <v>0</v>
      </c>
      <c r="D63" s="202"/>
      <c r="E63" s="87"/>
      <c r="F63" s="124"/>
      <c r="G63" s="98"/>
      <c r="H63" s="87"/>
      <c r="I63" s="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4" priority="6">
      <formula>$I$33&lt;0</formula>
    </cfRule>
  </conditionalFormatting>
  <conditionalFormatting sqref="C52:F52">
    <cfRule type="expression" dxfId="63" priority="5">
      <formula>OR($I$37=$I$38,$H$53="Ａ")</formula>
    </cfRule>
  </conditionalFormatting>
  <conditionalFormatting sqref="C53:F53">
    <cfRule type="expression" dxfId="62" priority="4">
      <formula>AND($I$37&lt;&gt;$I$38,$H$53="Ｂ")</formula>
    </cfRule>
  </conditionalFormatting>
  <conditionalFormatting sqref="G52">
    <cfRule type="expression" dxfId="61" priority="3">
      <formula>AND($I$37&lt;&gt;$I$38,$H$53="Ｂ")</formula>
    </cfRule>
  </conditionalFormatting>
  <conditionalFormatting sqref="G53">
    <cfRule type="expression" dxfId="60" priority="2">
      <formula>OR($I$37=$I$38,$H$53="Ａ")</formula>
    </cfRule>
  </conditionalFormatting>
  <conditionalFormatting sqref="H51:H53">
    <cfRule type="expression" dxfId="59" priority="1">
      <formula>$I$37=$I$38</formula>
    </cfRule>
  </conditionalFormatting>
  <conditionalFormatting sqref="I34">
    <cfRule type="expression" dxfId="58"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75" customWidth="1"/>
    <col min="2" max="2" width="27.375" style="75" customWidth="1"/>
    <col min="3" max="8" width="10.75" style="75" customWidth="1"/>
    <col min="9" max="9" width="16.5" style="75" customWidth="1"/>
    <col min="10" max="12" width="9" style="75" hidden="1" customWidth="1"/>
    <col min="13" max="20" width="11.625" style="75" hidden="1" customWidth="1"/>
    <col min="21" max="21" width="11.625" style="75" customWidth="1"/>
    <col min="22" max="16384" width="9" style="75"/>
  </cols>
  <sheetData>
    <row r="1" spans="1:23" ht="34.5" customHeight="1">
      <c r="A1" s="142" t="s">
        <v>155</v>
      </c>
    </row>
    <row r="2" spans="1:23" ht="15" customHeight="1">
      <c r="A2" s="129" t="s">
        <v>5</v>
      </c>
      <c r="B2" s="129" t="s">
        <v>56</v>
      </c>
      <c r="C2" s="194" t="s">
        <v>6</v>
      </c>
      <c r="D2" s="195"/>
      <c r="E2" s="195"/>
      <c r="F2" s="196"/>
      <c r="G2" s="153" t="s">
        <v>49</v>
      </c>
      <c r="H2" s="153"/>
      <c r="I2" s="153"/>
      <c r="K2" s="63"/>
      <c r="L2" s="63"/>
      <c r="M2" s="64"/>
      <c r="N2" s="64"/>
      <c r="O2" s="64"/>
      <c r="P2" s="64"/>
      <c r="Q2" s="63"/>
      <c r="R2" s="63"/>
      <c r="S2" s="64"/>
      <c r="T2" s="64"/>
      <c r="U2" s="64"/>
      <c r="V2" s="64"/>
      <c r="W2" s="63"/>
    </row>
    <row r="3" spans="1:23" ht="26.25" customHeight="1">
      <c r="A3" s="191" t="s">
        <v>143</v>
      </c>
      <c r="B3" s="134"/>
      <c r="C3" s="197"/>
      <c r="D3" s="198"/>
      <c r="E3" s="198"/>
      <c r="F3" s="199"/>
      <c r="G3" s="193"/>
      <c r="H3" s="193"/>
      <c r="I3" s="193"/>
    </row>
    <row r="4" spans="1:23" ht="15" customHeight="1">
      <c r="A4" s="191"/>
      <c r="B4" s="129" t="s">
        <v>7</v>
      </c>
      <c r="C4" s="192" t="s">
        <v>19</v>
      </c>
      <c r="D4" s="192"/>
      <c r="K4" s="63"/>
      <c r="L4" s="63"/>
      <c r="M4" s="64"/>
      <c r="N4" s="64"/>
      <c r="O4" s="64"/>
      <c r="P4" s="64"/>
      <c r="Q4" s="63"/>
      <c r="R4" s="63"/>
      <c r="S4" s="64"/>
      <c r="T4" s="64"/>
      <c r="U4" s="64"/>
      <c r="V4" s="64"/>
      <c r="W4" s="63"/>
    </row>
    <row r="5" spans="1:23" ht="26.25" customHeight="1">
      <c r="A5" s="191"/>
      <c r="B5" s="134"/>
      <c r="C5" s="193"/>
      <c r="D5" s="193"/>
      <c r="K5" s="63"/>
      <c r="L5" s="63"/>
      <c r="M5" s="64"/>
      <c r="N5" s="64"/>
      <c r="O5" s="64"/>
      <c r="P5" s="64"/>
    </row>
    <row r="6" spans="1:23" ht="19.5" thickBot="1"/>
    <row r="7" spans="1:23" ht="14.1" customHeight="1" thickBot="1">
      <c r="A7" s="153">
        <v>1</v>
      </c>
      <c r="B7" s="160" t="s">
        <v>57</v>
      </c>
      <c r="C7" s="154" t="s">
        <v>0</v>
      </c>
      <c r="D7" s="156" t="s">
        <v>1</v>
      </c>
      <c r="E7" s="158" t="s">
        <v>2</v>
      </c>
      <c r="F7" s="180" t="s">
        <v>4</v>
      </c>
      <c r="G7" s="164" t="s">
        <v>3</v>
      </c>
      <c r="H7" s="166" t="s">
        <v>8</v>
      </c>
      <c r="I7" s="77"/>
    </row>
    <row r="8" spans="1:23" ht="14.1" customHeight="1" thickBot="1">
      <c r="A8" s="153"/>
      <c r="B8" s="161"/>
      <c r="C8" s="155"/>
      <c r="D8" s="157"/>
      <c r="E8" s="158"/>
      <c r="F8" s="181"/>
      <c r="G8" s="165"/>
      <c r="H8" s="167"/>
      <c r="I8" s="78" t="s">
        <v>59</v>
      </c>
      <c r="K8" s="75" t="s">
        <v>122</v>
      </c>
    </row>
    <row r="9" spans="1:23" ht="24" customHeight="1">
      <c r="A9" s="153"/>
      <c r="B9" s="79" t="s">
        <v>35</v>
      </c>
      <c r="C9" s="10"/>
      <c r="D9" s="11"/>
      <c r="E9" s="12"/>
      <c r="F9" s="13"/>
      <c r="G9" s="14"/>
      <c r="H9" s="80">
        <f>SUM(C9:G9)</f>
        <v>0</v>
      </c>
      <c r="I9" s="81">
        <f>SUM(C9,D9,F9)</f>
        <v>0</v>
      </c>
      <c r="K9" s="168" t="s">
        <v>63</v>
      </c>
      <c r="L9" s="169"/>
    </row>
    <row r="10" spans="1:23" ht="24" customHeight="1" thickBot="1">
      <c r="A10" s="153"/>
      <c r="B10" s="82" t="s">
        <v>58</v>
      </c>
      <c r="C10" s="15"/>
      <c r="D10" s="16"/>
      <c r="E10" s="17"/>
      <c r="F10" s="18"/>
      <c r="G10" s="19"/>
      <c r="H10" s="83">
        <f>SUM(C10:G10)</f>
        <v>0</v>
      </c>
      <c r="I10" s="84">
        <f>SUM(C10,D10,F10)</f>
        <v>0</v>
      </c>
      <c r="K10" s="170"/>
      <c r="L10" s="171"/>
    </row>
    <row r="11" spans="1:23" ht="24" customHeight="1" thickTop="1" thickBot="1">
      <c r="A11" s="153"/>
      <c r="B11" s="85" t="str">
        <f>"③　統合前病床数＝"&amp; $K11&amp;" （※２）"</f>
        <v>③　統合前病床数＝② （※２）</v>
      </c>
      <c r="C11" s="5">
        <f>IF($K11="①",C9,C10)</f>
        <v>0</v>
      </c>
      <c r="D11" s="6">
        <f>IF($K11="①",D9,D10)</f>
        <v>0</v>
      </c>
      <c r="E11" s="7">
        <f>IF($K11="①",E9,E10)</f>
        <v>0</v>
      </c>
      <c r="F11" s="8">
        <f>IF($K11="①",F9,F10)</f>
        <v>0</v>
      </c>
      <c r="G11" s="9">
        <f>IF($K11="①",G9,G10)</f>
        <v>0</v>
      </c>
      <c r="H11" s="86">
        <f>SUM(C11:G11)</f>
        <v>0</v>
      </c>
      <c r="I11" s="8">
        <f>SUM(C11,D11,F11)</f>
        <v>0</v>
      </c>
      <c r="K11" s="172" t="str">
        <f>IF(I9&lt;I10,"①","②")</f>
        <v>②</v>
      </c>
      <c r="L11" s="173"/>
    </row>
    <row r="12" spans="1:23" s="87" customFormat="1" ht="54" customHeight="1">
      <c r="A12" s="162" t="s">
        <v>60</v>
      </c>
      <c r="B12" s="163"/>
      <c r="C12" s="163"/>
      <c r="D12" s="163"/>
      <c r="E12" s="163"/>
      <c r="F12" s="163"/>
      <c r="G12" s="163"/>
      <c r="H12" s="163"/>
      <c r="I12" s="163"/>
      <c r="N12" s="75"/>
      <c r="O12" s="75"/>
      <c r="P12" s="75"/>
      <c r="Q12" s="75"/>
      <c r="R12" s="75"/>
    </row>
    <row r="13" spans="1:23" s="87" customFormat="1">
      <c r="A13" s="163" t="s">
        <v>61</v>
      </c>
      <c r="B13" s="163"/>
      <c r="C13" s="163"/>
      <c r="D13" s="163"/>
      <c r="E13" s="163"/>
      <c r="F13" s="163"/>
      <c r="G13" s="163"/>
      <c r="H13" s="163"/>
      <c r="I13" s="163"/>
      <c r="K13" s="75"/>
      <c r="L13" s="75"/>
      <c r="M13" s="75"/>
      <c r="N13" s="75"/>
      <c r="O13" s="75"/>
      <c r="P13" s="75"/>
      <c r="Q13" s="75"/>
      <c r="R13" s="75"/>
      <c r="S13" s="126"/>
    </row>
    <row r="14" spans="1:23" s="87" customFormat="1" ht="19.5" thickBot="1">
      <c r="A14" s="163" t="s">
        <v>62</v>
      </c>
      <c r="B14" s="163"/>
      <c r="C14" s="163"/>
      <c r="D14" s="163"/>
      <c r="E14" s="163"/>
      <c r="F14" s="163"/>
      <c r="G14" s="163"/>
      <c r="H14" s="163"/>
      <c r="I14" s="163"/>
      <c r="K14" s="75" t="s">
        <v>103</v>
      </c>
      <c r="L14" s="75"/>
      <c r="N14" s="75"/>
      <c r="O14" s="75"/>
      <c r="P14" s="75"/>
      <c r="Q14" s="75"/>
      <c r="R14" s="75"/>
      <c r="S14" s="125"/>
    </row>
    <row r="15" spans="1:23" ht="14.1" customHeight="1" thickBot="1">
      <c r="A15" s="87"/>
      <c r="B15" s="87"/>
      <c r="C15" s="87"/>
      <c r="D15" s="87"/>
      <c r="E15" s="87"/>
      <c r="F15" s="87"/>
      <c r="G15" s="87"/>
      <c r="H15" s="87"/>
      <c r="I15" s="87"/>
      <c r="K15" s="174" t="s">
        <v>98</v>
      </c>
      <c r="L15" s="175"/>
      <c r="M15" s="224" t="s">
        <v>0</v>
      </c>
      <c r="N15" s="224" t="s">
        <v>1</v>
      </c>
      <c r="O15" s="224" t="s">
        <v>2</v>
      </c>
      <c r="P15" s="205" t="s">
        <v>4</v>
      </c>
      <c r="Q15" s="228" t="s">
        <v>24</v>
      </c>
      <c r="R15" s="223" t="s">
        <v>8</v>
      </c>
      <c r="S15" s="25"/>
    </row>
    <row r="16" spans="1:23" ht="14.1" customHeight="1" thickBot="1">
      <c r="A16" s="153">
        <v>2</v>
      </c>
      <c r="B16" s="159" t="s">
        <v>25</v>
      </c>
      <c r="C16" s="154" t="s">
        <v>0</v>
      </c>
      <c r="D16" s="156" t="s">
        <v>1</v>
      </c>
      <c r="E16" s="158" t="s">
        <v>2</v>
      </c>
      <c r="F16" s="180" t="s">
        <v>4</v>
      </c>
      <c r="G16" s="165" t="s">
        <v>24</v>
      </c>
      <c r="H16" s="166" t="s">
        <v>8</v>
      </c>
      <c r="I16" s="77"/>
      <c r="K16" s="176"/>
      <c r="L16" s="177"/>
      <c r="M16" s="225"/>
      <c r="N16" s="225"/>
      <c r="O16" s="225"/>
      <c r="P16" s="206"/>
      <c r="Q16" s="179"/>
      <c r="R16" s="223"/>
      <c r="S16" s="26" t="s">
        <v>64</v>
      </c>
    </row>
    <row r="17" spans="1:19" ht="14.1" customHeight="1">
      <c r="A17" s="153"/>
      <c r="B17" s="159"/>
      <c r="C17" s="155"/>
      <c r="D17" s="157"/>
      <c r="E17" s="158"/>
      <c r="F17" s="181"/>
      <c r="G17" s="165"/>
      <c r="H17" s="167"/>
      <c r="I17" s="78" t="s">
        <v>9</v>
      </c>
      <c r="K17" s="178"/>
      <c r="L17" s="179"/>
      <c r="M17" s="27">
        <f>C18-C11</f>
        <v>0</v>
      </c>
      <c r="N17" s="27">
        <f>D18-D11</f>
        <v>0</v>
      </c>
      <c r="O17" s="27">
        <f>E18-E11</f>
        <v>0</v>
      </c>
      <c r="P17" s="28">
        <f>F18-F11</f>
        <v>0</v>
      </c>
      <c r="Q17" s="29">
        <f t="shared" ref="Q17" si="0">G18-G11</f>
        <v>0</v>
      </c>
      <c r="R17" s="30">
        <f>H18-H11</f>
        <v>0</v>
      </c>
      <c r="S17" s="27">
        <f>I18-I11</f>
        <v>0</v>
      </c>
    </row>
    <row r="18" spans="1:19" ht="24" customHeight="1" thickBot="1">
      <c r="A18" s="153"/>
      <c r="B18" s="159"/>
      <c r="C18" s="21"/>
      <c r="D18" s="22"/>
      <c r="E18" s="23"/>
      <c r="F18" s="24"/>
      <c r="G18" s="88">
        <v>0</v>
      </c>
      <c r="H18" s="89">
        <f>SUM(C18:G18)</f>
        <v>0</v>
      </c>
      <c r="I18" s="90">
        <f>SUM(C18,D18,F18)</f>
        <v>0</v>
      </c>
      <c r="K18" s="226" t="s">
        <v>99</v>
      </c>
      <c r="L18" s="65" t="s">
        <v>100</v>
      </c>
      <c r="M18" s="136">
        <f>IF(M17&gt;0,M17*-1,0)</f>
        <v>0</v>
      </c>
      <c r="N18" s="136">
        <f>IF(N17&gt;0,N17*-1,0)</f>
        <v>0</v>
      </c>
      <c r="O18" s="136">
        <f>IF(O17&gt;0,O17*-1,0)</f>
        <v>0</v>
      </c>
      <c r="P18" s="137">
        <f>IF(P17&gt;0,P17*-1,0)</f>
        <v>0</v>
      </c>
      <c r="Q18" s="68"/>
      <c r="R18" s="66"/>
      <c r="S18" s="72">
        <f>IF(S17&gt;0,S17*-1,0)</f>
        <v>0</v>
      </c>
    </row>
    <row r="19" spans="1:19" s="93" customFormat="1" ht="14.1" customHeight="1" thickBot="1">
      <c r="A19" s="91"/>
      <c r="B19" s="91"/>
      <c r="C19" s="20"/>
      <c r="D19" s="20"/>
      <c r="E19" s="20"/>
      <c r="F19" s="20"/>
      <c r="G19" s="20"/>
      <c r="H19" s="20"/>
      <c r="I19" s="92"/>
      <c r="K19" s="227"/>
      <c r="L19" s="135" t="s">
        <v>101</v>
      </c>
      <c r="M19" s="138">
        <f>IF(M17&lt;0,M17*-1,0)</f>
        <v>0</v>
      </c>
      <c r="N19" s="138">
        <f t="shared" ref="N19:P19" si="1">IF(N17&lt;0,N17*-1,0)</f>
        <v>0</v>
      </c>
      <c r="O19" s="138">
        <f t="shared" si="1"/>
        <v>0</v>
      </c>
      <c r="P19" s="139">
        <f t="shared" si="1"/>
        <v>0</v>
      </c>
      <c r="Q19" s="69"/>
      <c r="R19" s="67"/>
      <c r="S19" s="73">
        <f>IF(S17&lt;0,S17*-1,0)</f>
        <v>0</v>
      </c>
    </row>
    <row r="20" spans="1:19" ht="14.1" customHeight="1">
      <c r="A20" s="153">
        <v>3</v>
      </c>
      <c r="B20" s="159" t="s">
        <v>111</v>
      </c>
      <c r="C20" s="154" t="s">
        <v>0</v>
      </c>
      <c r="D20" s="156" t="s">
        <v>1</v>
      </c>
      <c r="E20" s="158" t="s">
        <v>2</v>
      </c>
      <c r="F20" s="180" t="s">
        <v>4</v>
      </c>
      <c r="G20" s="196" t="s">
        <v>18</v>
      </c>
      <c r="H20" s="87"/>
      <c r="I20" s="87"/>
      <c r="Q20" s="94"/>
    </row>
    <row r="21" spans="1:19" ht="14.1" customHeight="1">
      <c r="A21" s="153"/>
      <c r="B21" s="159"/>
      <c r="C21" s="155"/>
      <c r="D21" s="157"/>
      <c r="E21" s="158"/>
      <c r="F21" s="181"/>
      <c r="G21" s="196"/>
      <c r="H21" s="87"/>
      <c r="I21" s="87"/>
      <c r="K21" s="71"/>
      <c r="L21" s="71"/>
      <c r="M21" s="71"/>
      <c r="N21" s="71"/>
      <c r="O21" s="71"/>
      <c r="P21" s="71"/>
      <c r="Q21" s="95"/>
      <c r="R21" s="71"/>
      <c r="S21" s="71"/>
    </row>
    <row r="22" spans="1:19" ht="24" customHeight="1" thickBot="1">
      <c r="A22" s="153"/>
      <c r="B22" s="159"/>
      <c r="C22" s="21"/>
      <c r="D22" s="22"/>
      <c r="E22" s="23"/>
      <c r="F22" s="24"/>
      <c r="G22" s="88">
        <f>SUM(C22,D22,F22)</f>
        <v>0</v>
      </c>
      <c r="H22" s="87"/>
      <c r="I22" s="87"/>
    </row>
    <row r="23" spans="1:19" ht="18.75" customHeight="1" thickBot="1">
      <c r="A23" s="96" t="s">
        <v>65</v>
      </c>
      <c r="B23" s="97"/>
      <c r="C23" s="98"/>
      <c r="D23" s="98"/>
      <c r="E23" s="98"/>
      <c r="F23" s="98"/>
      <c r="G23" s="98"/>
      <c r="H23" s="87"/>
      <c r="I23" s="87"/>
      <c r="K23" s="75" t="s">
        <v>118</v>
      </c>
      <c r="P23" s="75" t="s">
        <v>119</v>
      </c>
    </row>
    <row r="24" spans="1:19" ht="14.1" customHeight="1">
      <c r="A24" s="87"/>
      <c r="B24" s="87"/>
      <c r="C24" s="87"/>
      <c r="D24" s="87"/>
      <c r="E24" s="87"/>
      <c r="F24" s="87"/>
      <c r="G24" s="87"/>
      <c r="H24" s="87"/>
      <c r="I24" s="87"/>
      <c r="K24" s="215" t="s">
        <v>84</v>
      </c>
      <c r="L24" s="216"/>
      <c r="M24" s="40" t="s">
        <v>115</v>
      </c>
      <c r="N24" s="41" t="s">
        <v>116</v>
      </c>
      <c r="O24" s="59" t="s">
        <v>112</v>
      </c>
      <c r="P24" s="207" t="s">
        <v>85</v>
      </c>
      <c r="Q24" s="208"/>
      <c r="R24" s="42"/>
      <c r="S24" s="43"/>
    </row>
    <row r="25" spans="1:19" ht="21.75" customHeight="1">
      <c r="A25" s="153">
        <v>4</v>
      </c>
      <c r="B25" s="203" t="s">
        <v>36</v>
      </c>
      <c r="C25" s="132" t="s">
        <v>2</v>
      </c>
      <c r="D25" s="132" t="s">
        <v>10</v>
      </c>
      <c r="E25" s="132" t="s">
        <v>8</v>
      </c>
      <c r="F25" s="87"/>
      <c r="G25" s="87"/>
      <c r="H25" s="87"/>
      <c r="I25" s="87"/>
      <c r="K25" s="217"/>
      <c r="L25" s="218"/>
      <c r="M25" s="44" t="s">
        <v>86</v>
      </c>
      <c r="N25" s="45" t="s">
        <v>87</v>
      </c>
      <c r="O25" s="46" t="s">
        <v>88</v>
      </c>
      <c r="P25" s="209"/>
      <c r="Q25" s="210"/>
      <c r="R25" s="47" t="s">
        <v>89</v>
      </c>
      <c r="S25" s="48" t="s">
        <v>90</v>
      </c>
    </row>
    <row r="26" spans="1:19" ht="25.5" customHeight="1" thickBot="1">
      <c r="A26" s="153"/>
      <c r="B26" s="203"/>
      <c r="C26" s="100">
        <f>IF(E11&lt;E18,P27,0)</f>
        <v>0</v>
      </c>
      <c r="D26" s="31"/>
      <c r="E26" s="100">
        <f>SUM(C26:D26)</f>
        <v>0</v>
      </c>
      <c r="F26" s="101"/>
      <c r="G26" s="87"/>
      <c r="H26" s="87"/>
      <c r="I26" s="87"/>
      <c r="K26" s="217"/>
      <c r="L26" s="218"/>
      <c r="M26" s="49" t="s">
        <v>113</v>
      </c>
      <c r="N26" s="50" t="s">
        <v>114</v>
      </c>
      <c r="O26" s="51" t="s">
        <v>93</v>
      </c>
      <c r="P26" s="209"/>
      <c r="Q26" s="210"/>
      <c r="R26" s="52" t="s">
        <v>91</v>
      </c>
      <c r="S26" s="53" t="s">
        <v>92</v>
      </c>
    </row>
    <row r="27" spans="1:19" ht="14.1" customHeight="1" thickBot="1">
      <c r="A27" s="87"/>
      <c r="B27" s="87"/>
      <c r="C27" s="87"/>
      <c r="D27" s="87"/>
      <c r="E27" s="87"/>
      <c r="F27" s="87"/>
      <c r="G27" s="87"/>
      <c r="H27" s="87"/>
      <c r="I27" s="87"/>
      <c r="K27" s="219"/>
      <c r="L27" s="220"/>
      <c r="M27" s="54">
        <f>I11-I18</f>
        <v>0</v>
      </c>
      <c r="N27" s="55">
        <f>G22</f>
        <v>0</v>
      </c>
      <c r="O27" s="56">
        <f>IF(M27&gt;N27,M27-N27,0)</f>
        <v>0</v>
      </c>
      <c r="P27" s="211">
        <f>MIN(R27:S27)</f>
        <v>0</v>
      </c>
      <c r="Q27" s="212"/>
      <c r="R27" s="57">
        <f>O27-D26</f>
        <v>0</v>
      </c>
      <c r="S27" s="58">
        <f>E18+E22-E11</f>
        <v>0</v>
      </c>
    </row>
    <row r="28" spans="1:19" ht="14.1" customHeight="1" thickBot="1">
      <c r="A28" s="153">
        <v>5</v>
      </c>
      <c r="B28" s="159" t="s">
        <v>66</v>
      </c>
      <c r="C28" s="154" t="s">
        <v>0</v>
      </c>
      <c r="D28" s="156" t="s">
        <v>1</v>
      </c>
      <c r="E28" s="158" t="s">
        <v>2</v>
      </c>
      <c r="F28" s="180" t="s">
        <v>4</v>
      </c>
      <c r="G28" s="165" t="s">
        <v>3</v>
      </c>
      <c r="H28" s="166" t="s">
        <v>8</v>
      </c>
      <c r="I28" s="77"/>
    </row>
    <row r="29" spans="1:19" ht="14.1" customHeight="1">
      <c r="A29" s="153"/>
      <c r="B29" s="159"/>
      <c r="C29" s="155"/>
      <c r="D29" s="157"/>
      <c r="E29" s="158"/>
      <c r="F29" s="181"/>
      <c r="G29" s="165"/>
      <c r="H29" s="167"/>
      <c r="I29" s="78" t="s">
        <v>9</v>
      </c>
    </row>
    <row r="30" spans="1:19" ht="24" customHeight="1" thickBot="1">
      <c r="A30" s="153"/>
      <c r="B30" s="159"/>
      <c r="C30" s="102">
        <f>C11-C18</f>
        <v>0</v>
      </c>
      <c r="D30" s="103">
        <f>D11-D18</f>
        <v>0</v>
      </c>
      <c r="E30" s="104">
        <f>E11-E18</f>
        <v>0</v>
      </c>
      <c r="F30" s="105">
        <f>F11-F18</f>
        <v>0</v>
      </c>
      <c r="G30" s="88">
        <f>G11-G18</f>
        <v>0</v>
      </c>
      <c r="H30" s="89">
        <f>SUM(C30:G30)</f>
        <v>0</v>
      </c>
      <c r="I30" s="62">
        <f>C30+D30+F30</f>
        <v>0</v>
      </c>
    </row>
    <row r="31" spans="1:19" ht="14.1" customHeight="1" thickBot="1">
      <c r="A31" s="87"/>
      <c r="B31" s="87"/>
      <c r="C31" s="87"/>
      <c r="D31" s="87"/>
      <c r="E31" s="87"/>
      <c r="F31" s="87"/>
      <c r="G31" s="87"/>
      <c r="H31" s="87"/>
    </row>
    <row r="32" spans="1:19" ht="24.95" customHeight="1">
      <c r="A32" s="87"/>
      <c r="B32" s="87"/>
      <c r="C32" s="87"/>
      <c r="D32" s="87"/>
      <c r="F32" s="60" t="s">
        <v>96</v>
      </c>
      <c r="G32" s="128" t="s">
        <v>107</v>
      </c>
      <c r="H32" s="140" t="s">
        <v>117</v>
      </c>
      <c r="I32" s="61" t="s">
        <v>97</v>
      </c>
    </row>
    <row r="33" spans="1:19" ht="24.95" customHeight="1" thickBot="1">
      <c r="A33" s="87"/>
      <c r="B33" s="87"/>
      <c r="C33" s="87"/>
      <c r="D33" s="87"/>
      <c r="F33" s="27">
        <f>I30</f>
        <v>0</v>
      </c>
      <c r="G33" s="27">
        <f>E26</f>
        <v>0</v>
      </c>
      <c r="H33" s="28">
        <f>G22</f>
        <v>0</v>
      </c>
      <c r="I33" s="90">
        <f>IF(F33-G33-H33&lt;0,0,F33-G33-H33)</f>
        <v>0</v>
      </c>
    </row>
    <row r="34" spans="1:19" ht="14.1" customHeight="1" thickBot="1">
      <c r="A34" s="87"/>
      <c r="B34" s="87"/>
      <c r="C34" s="87"/>
      <c r="D34" s="87"/>
      <c r="E34" s="87"/>
      <c r="F34" s="87"/>
      <c r="G34" s="87"/>
      <c r="H34" s="87"/>
      <c r="I34" s="70" t="s">
        <v>102</v>
      </c>
    </row>
    <row r="35" spans="1:19" ht="14.1" customHeight="1" thickBot="1">
      <c r="A35" s="153">
        <v>6</v>
      </c>
      <c r="B35" s="188" t="s">
        <v>67</v>
      </c>
      <c r="C35" s="154" t="s">
        <v>0</v>
      </c>
      <c r="D35" s="156" t="s">
        <v>1</v>
      </c>
      <c r="E35" s="158" t="s">
        <v>2</v>
      </c>
      <c r="F35" s="180" t="s">
        <v>4</v>
      </c>
      <c r="G35" s="165" t="s">
        <v>24</v>
      </c>
      <c r="H35" s="166" t="s">
        <v>8</v>
      </c>
      <c r="I35" s="77"/>
    </row>
    <row r="36" spans="1:19" ht="14.1" customHeight="1">
      <c r="A36" s="153"/>
      <c r="B36" s="189"/>
      <c r="C36" s="155"/>
      <c r="D36" s="157"/>
      <c r="E36" s="158"/>
      <c r="F36" s="181"/>
      <c r="G36" s="165"/>
      <c r="H36" s="167"/>
      <c r="I36" s="78" t="s">
        <v>9</v>
      </c>
    </row>
    <row r="37" spans="1:19" ht="24" customHeight="1">
      <c r="A37" s="153"/>
      <c r="B37" s="106" t="s">
        <v>35</v>
      </c>
      <c r="C37" s="1"/>
      <c r="D37" s="2"/>
      <c r="E37" s="23"/>
      <c r="F37" s="3"/>
      <c r="G37" s="4"/>
      <c r="H37" s="89">
        <f>SUM(C37:G37)</f>
        <v>0</v>
      </c>
      <c r="I37" s="107">
        <f>SUM(C37,D37,F37)</f>
        <v>0</v>
      </c>
    </row>
    <row r="38" spans="1:19" ht="24" customHeight="1" thickBot="1">
      <c r="A38" s="153"/>
      <c r="B38" s="106" t="s">
        <v>68</v>
      </c>
      <c r="C38" s="21"/>
      <c r="D38" s="22"/>
      <c r="E38" s="23"/>
      <c r="F38" s="24"/>
      <c r="G38" s="4"/>
      <c r="H38" s="89">
        <f>SUM(C38:G38)</f>
        <v>0</v>
      </c>
      <c r="I38" s="105">
        <f>SUM(C38,D38,F38)</f>
        <v>0</v>
      </c>
    </row>
    <row r="39" spans="1:19" ht="18.75" customHeight="1">
      <c r="A39" s="96" t="s">
        <v>69</v>
      </c>
      <c r="B39" s="97"/>
      <c r="C39" s="98"/>
      <c r="D39" s="98"/>
      <c r="E39" s="98"/>
      <c r="F39" s="98"/>
      <c r="G39" s="98"/>
      <c r="H39" s="87"/>
      <c r="I39" s="87"/>
      <c r="M39" s="75" t="s">
        <v>120</v>
      </c>
    </row>
    <row r="40" spans="1:19" ht="14.1" customHeight="1" thickBot="1">
      <c r="A40" s="87"/>
      <c r="B40" s="87"/>
      <c r="C40" s="87"/>
      <c r="D40" s="87"/>
      <c r="E40" s="87"/>
      <c r="F40" s="87"/>
      <c r="G40" s="87"/>
      <c r="H40" s="87"/>
      <c r="I40" s="87"/>
      <c r="M40" s="75" t="s">
        <v>104</v>
      </c>
      <c r="N40" s="75" t="s">
        <v>121</v>
      </c>
      <c r="Q40" s="75" t="s">
        <v>121</v>
      </c>
    </row>
    <row r="41" spans="1:19" ht="33" customHeight="1">
      <c r="A41" s="185">
        <v>7</v>
      </c>
      <c r="B41" s="130" t="s">
        <v>37</v>
      </c>
      <c r="C41" s="132" t="s">
        <v>0</v>
      </c>
      <c r="D41" s="132" t="s">
        <v>1</v>
      </c>
      <c r="E41" s="132" t="s">
        <v>4</v>
      </c>
      <c r="F41" s="132" t="s">
        <v>8</v>
      </c>
      <c r="G41" s="87"/>
      <c r="H41" s="87"/>
      <c r="I41" s="87"/>
      <c r="M41" s="127" t="s">
        <v>105</v>
      </c>
      <c r="N41" s="39" t="s">
        <v>106</v>
      </c>
      <c r="Q41" s="221" t="s">
        <v>77</v>
      </c>
      <c r="R41" s="222"/>
      <c r="S41" s="33" t="s">
        <v>78</v>
      </c>
    </row>
    <row r="42" spans="1:19" ht="23.25" customHeight="1">
      <c r="A42" s="186"/>
      <c r="B42" s="109" t="s">
        <v>70</v>
      </c>
      <c r="C42" s="32"/>
      <c r="D42" s="32"/>
      <c r="E42" s="32"/>
      <c r="F42" s="110">
        <f>SUM(C42:E42)</f>
        <v>0</v>
      </c>
      <c r="G42" s="87"/>
      <c r="H42" s="87"/>
      <c r="I42" s="87"/>
      <c r="M42" s="111">
        <f>IF(AND(I37&lt;&gt;I38,H53="Ｂ"),E53,E52)</f>
        <v>0</v>
      </c>
      <c r="N42" s="112">
        <f>IF(AND(I37&lt;&gt;I38,H53="Ｂ"),C53,C52)</f>
        <v>0</v>
      </c>
      <c r="Q42" s="34">
        <v>0</v>
      </c>
      <c r="R42" s="35" t="s">
        <v>79</v>
      </c>
      <c r="S42" s="28">
        <v>1140</v>
      </c>
    </row>
    <row r="43" spans="1:19" ht="23.25" customHeight="1">
      <c r="A43" s="187"/>
      <c r="B43" s="109" t="s">
        <v>71</v>
      </c>
      <c r="C43" s="32"/>
      <c r="D43" s="32"/>
      <c r="E43" s="32"/>
      <c r="F43" s="110">
        <f>SUM(C43:E43)</f>
        <v>0</v>
      </c>
      <c r="G43" s="87"/>
      <c r="H43" s="87"/>
      <c r="I43" s="87"/>
      <c r="Q43" s="34">
        <v>0.5</v>
      </c>
      <c r="R43" s="35" t="s">
        <v>80</v>
      </c>
      <c r="S43" s="28">
        <v>1368</v>
      </c>
    </row>
    <row r="44" spans="1:19" ht="23.25" customHeight="1">
      <c r="A44" s="183" t="s">
        <v>72</v>
      </c>
      <c r="B44" s="184"/>
      <c r="C44" s="184"/>
      <c r="D44" s="184"/>
      <c r="E44" s="184"/>
      <c r="F44" s="184"/>
      <c r="G44" s="184"/>
      <c r="H44" s="184"/>
      <c r="I44" s="184"/>
      <c r="Q44" s="34">
        <v>0.6</v>
      </c>
      <c r="R44" s="35" t="s">
        <v>81</v>
      </c>
      <c r="S44" s="28">
        <v>1596</v>
      </c>
    </row>
    <row r="45" spans="1:19" ht="23.25" customHeight="1">
      <c r="A45" s="184"/>
      <c r="B45" s="184"/>
      <c r="C45" s="184"/>
      <c r="D45" s="184"/>
      <c r="E45" s="184"/>
      <c r="F45" s="184"/>
      <c r="G45" s="184"/>
      <c r="H45" s="184"/>
      <c r="I45" s="184"/>
      <c r="Q45" s="34">
        <v>0.7</v>
      </c>
      <c r="R45" s="35" t="s">
        <v>82</v>
      </c>
      <c r="S45" s="28">
        <v>1824</v>
      </c>
    </row>
    <row r="46" spans="1:19" ht="23.25" customHeight="1">
      <c r="A46" s="184"/>
      <c r="B46" s="184"/>
      <c r="C46" s="184"/>
      <c r="D46" s="184"/>
      <c r="E46" s="184"/>
      <c r="F46" s="184"/>
      <c r="G46" s="184"/>
      <c r="H46" s="184"/>
      <c r="I46" s="184"/>
      <c r="Q46" s="34">
        <v>0.8</v>
      </c>
      <c r="R46" s="35" t="s">
        <v>83</v>
      </c>
      <c r="S46" s="28">
        <v>2052</v>
      </c>
    </row>
    <row r="47" spans="1:19" ht="23.25" customHeight="1" thickBot="1">
      <c r="A47" s="184"/>
      <c r="B47" s="184"/>
      <c r="C47" s="184"/>
      <c r="D47" s="184"/>
      <c r="E47" s="184"/>
      <c r="F47" s="184"/>
      <c r="G47" s="184"/>
      <c r="H47" s="184"/>
      <c r="I47" s="184"/>
      <c r="Q47" s="36">
        <v>0.9</v>
      </c>
      <c r="R47" s="37"/>
      <c r="S47" s="38">
        <v>2280</v>
      </c>
    </row>
    <row r="48" spans="1:19" ht="23.25" customHeight="1">
      <c r="A48" s="184"/>
      <c r="B48" s="184"/>
      <c r="C48" s="184"/>
      <c r="D48" s="184"/>
      <c r="E48" s="184"/>
      <c r="F48" s="184"/>
      <c r="G48" s="184"/>
      <c r="H48" s="184"/>
      <c r="I48" s="184"/>
      <c r="J48" s="87"/>
    </row>
    <row r="49" spans="1:19" s="20" customFormat="1">
      <c r="A49" s="200" t="s">
        <v>73</v>
      </c>
      <c r="B49" s="200"/>
      <c r="C49" s="200"/>
      <c r="D49" s="200"/>
      <c r="E49" s="200"/>
      <c r="F49" s="200"/>
      <c r="G49" s="200"/>
      <c r="H49" s="200"/>
      <c r="I49" s="200"/>
      <c r="J49" s="87"/>
      <c r="K49" s="75"/>
      <c r="L49" s="75"/>
      <c r="M49" s="75"/>
      <c r="N49" s="75"/>
      <c r="O49" s="75"/>
      <c r="P49" s="75"/>
      <c r="Q49" s="75"/>
      <c r="R49" s="75"/>
      <c r="S49" s="75"/>
    </row>
    <row r="50" spans="1:19" ht="14.1" customHeight="1">
      <c r="A50" s="87"/>
      <c r="B50" s="87"/>
      <c r="C50" s="87"/>
      <c r="D50" s="87"/>
      <c r="E50" s="87"/>
      <c r="F50" s="87"/>
      <c r="G50" s="87"/>
      <c r="H50" s="87"/>
      <c r="I50" s="87"/>
    </row>
    <row r="51" spans="1:19" s="87" customFormat="1" ht="24" customHeight="1">
      <c r="A51" s="185">
        <v>8</v>
      </c>
      <c r="B51" s="113" t="s">
        <v>38</v>
      </c>
      <c r="C51" s="190" t="s">
        <v>39</v>
      </c>
      <c r="D51" s="190"/>
      <c r="E51" s="190" t="s">
        <v>11</v>
      </c>
      <c r="F51" s="190"/>
      <c r="H51" s="203" t="s">
        <v>40</v>
      </c>
      <c r="K51" s="75"/>
      <c r="L51" s="75"/>
      <c r="M51" s="75"/>
      <c r="N51" s="75"/>
      <c r="O51" s="75"/>
      <c r="P51" s="75"/>
      <c r="Q51" s="75"/>
      <c r="R51" s="75"/>
      <c r="S51" s="75"/>
    </row>
    <row r="52" spans="1:19" s="87" customFormat="1" ht="24" customHeight="1">
      <c r="A52" s="186"/>
      <c r="B52" s="114" t="s">
        <v>41</v>
      </c>
      <c r="C52" s="213">
        <f>IFERROR(ROUNDDOWN(F42/I37*1/365,3),0)</f>
        <v>0</v>
      </c>
      <c r="D52" s="213"/>
      <c r="E52" s="214">
        <f>ROUNDDOWN(C52*I37,0)</f>
        <v>0</v>
      </c>
      <c r="F52" s="214"/>
      <c r="G52" s="87" t="s">
        <v>42</v>
      </c>
      <c r="H52" s="204"/>
      <c r="I52" s="91" t="s">
        <v>47</v>
      </c>
      <c r="K52" s="75"/>
      <c r="L52" s="75"/>
      <c r="M52" s="75"/>
      <c r="N52" s="75"/>
      <c r="O52" s="75"/>
      <c r="P52" s="75"/>
      <c r="Q52" s="75"/>
      <c r="R52" s="75"/>
      <c r="S52" s="75"/>
    </row>
    <row r="53" spans="1:19" s="87" customFormat="1" ht="24" customHeight="1">
      <c r="A53" s="187"/>
      <c r="B53" s="114" t="s">
        <v>43</v>
      </c>
      <c r="C53" s="213">
        <f>IFERROR(ROUNDDOWN(F43/I38*1/365,3),0)</f>
        <v>0</v>
      </c>
      <c r="D53" s="213"/>
      <c r="E53" s="214">
        <f>ROUNDDOWN(C53*I38,0)</f>
        <v>0</v>
      </c>
      <c r="F53" s="214"/>
      <c r="G53" s="87" t="s">
        <v>42</v>
      </c>
      <c r="H53" s="150" t="s">
        <v>44</v>
      </c>
      <c r="I53" s="91" t="s">
        <v>48</v>
      </c>
      <c r="K53" s="75"/>
      <c r="L53" s="75"/>
      <c r="M53" s="75"/>
      <c r="N53" s="75"/>
      <c r="O53" s="75"/>
      <c r="P53" s="75"/>
      <c r="Q53" s="75"/>
      <c r="R53" s="75"/>
      <c r="S53" s="75"/>
    </row>
    <row r="54" spans="1:19" ht="14.1" customHeight="1">
      <c r="A54" s="87"/>
      <c r="B54" s="87"/>
      <c r="C54" s="87"/>
      <c r="D54" s="87"/>
      <c r="E54" s="87"/>
      <c r="F54" s="87"/>
      <c r="G54" s="87"/>
      <c r="H54" s="87"/>
    </row>
    <row r="55" spans="1:19" ht="25.5" customHeight="1">
      <c r="A55" s="153">
        <v>9</v>
      </c>
      <c r="B55" s="182" t="s">
        <v>75</v>
      </c>
      <c r="C55" s="131" t="s">
        <v>12</v>
      </c>
      <c r="D55" s="133" t="s">
        <v>74</v>
      </c>
      <c r="E55" s="131" t="s">
        <v>13</v>
      </c>
      <c r="G55" s="87"/>
      <c r="H55" s="87"/>
    </row>
    <row r="56" spans="1:19" ht="25.5" customHeight="1">
      <c r="A56" s="153"/>
      <c r="B56" s="182"/>
      <c r="C56" s="117">
        <f>VLOOKUP(N42,Q42:S47,3)</f>
        <v>1140</v>
      </c>
      <c r="D56" s="111">
        <f>IF(I11&lt;M42,0,IF(I11-M42&gt;I33,I33,I11-M42))</f>
        <v>0</v>
      </c>
      <c r="E56" s="117">
        <f>IF(D56&gt;0,C56*D56,0)</f>
        <v>0</v>
      </c>
      <c r="G56" s="87"/>
      <c r="H56" s="87"/>
      <c r="I56" s="87"/>
    </row>
    <row r="57" spans="1:19" ht="14.1" customHeight="1">
      <c r="A57" s="87"/>
      <c r="B57" s="87"/>
      <c r="C57" s="87"/>
      <c r="D57" s="87"/>
      <c r="E57" s="87"/>
      <c r="F57" s="87"/>
      <c r="G57" s="87"/>
      <c r="H57" s="87"/>
      <c r="I57" s="87"/>
    </row>
    <row r="58" spans="1:19" ht="25.5" customHeight="1">
      <c r="A58" s="153">
        <v>10</v>
      </c>
      <c r="B58" s="182" t="s">
        <v>76</v>
      </c>
      <c r="C58" s="131" t="s">
        <v>12</v>
      </c>
      <c r="D58" s="133" t="s">
        <v>74</v>
      </c>
      <c r="E58" s="131" t="s">
        <v>13</v>
      </c>
      <c r="G58" s="87"/>
      <c r="H58" s="87"/>
      <c r="I58" s="87"/>
    </row>
    <row r="59" spans="1:19" ht="25.5" customHeight="1">
      <c r="A59" s="153"/>
      <c r="B59" s="182"/>
      <c r="C59" s="117">
        <f>S47</f>
        <v>2280</v>
      </c>
      <c r="D59" s="118">
        <f>I33-D56</f>
        <v>0</v>
      </c>
      <c r="E59" s="117">
        <f>C59*D59</f>
        <v>0</v>
      </c>
      <c r="G59" s="87"/>
      <c r="H59" s="87"/>
      <c r="I59" s="87"/>
    </row>
    <row r="60" spans="1:19" ht="14.1" customHeight="1">
      <c r="A60" s="87"/>
      <c r="B60" s="87"/>
      <c r="C60" s="87"/>
      <c r="D60" s="87"/>
      <c r="E60" s="87"/>
      <c r="F60" s="87"/>
      <c r="G60" s="87"/>
      <c r="H60" s="87"/>
      <c r="I60" s="87"/>
    </row>
    <row r="61" spans="1:19" ht="23.1" customHeight="1">
      <c r="A61" s="129">
        <v>11</v>
      </c>
      <c r="B61" s="119" t="s">
        <v>28</v>
      </c>
      <c r="C61" s="120" t="str">
        <f>第２号様式別紙１!A4</f>
        <v>非該当</v>
      </c>
      <c r="D61" s="121">
        <f>IF(C61="該当",1.5,1)</f>
        <v>1</v>
      </c>
      <c r="E61" s="87"/>
      <c r="F61" s="87"/>
      <c r="G61" s="87"/>
      <c r="H61" s="87"/>
      <c r="I61" s="87"/>
    </row>
    <row r="62" spans="1:19" ht="14.1" customHeight="1" thickBot="1">
      <c r="A62" s="87"/>
      <c r="B62" s="87"/>
      <c r="C62" s="87"/>
      <c r="D62" s="87"/>
      <c r="E62" s="87"/>
      <c r="F62" s="87"/>
      <c r="G62" s="87"/>
      <c r="H62" s="87"/>
      <c r="I62" s="87"/>
    </row>
    <row r="63" spans="1:19" ht="23.1" customHeight="1" thickBot="1">
      <c r="A63" s="122">
        <v>12</v>
      </c>
      <c r="B63" s="123" t="s">
        <v>14</v>
      </c>
      <c r="C63" s="201">
        <f>(E56+E59)*D61</f>
        <v>0</v>
      </c>
      <c r="D63" s="202"/>
      <c r="E63" s="87"/>
      <c r="F63" s="124"/>
      <c r="G63" s="98"/>
      <c r="H63" s="87"/>
      <c r="I63" s="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57" priority="6">
      <formula>$I$33&lt;0</formula>
    </cfRule>
  </conditionalFormatting>
  <conditionalFormatting sqref="C52:F52">
    <cfRule type="expression" dxfId="56" priority="5">
      <formula>OR($I$37=$I$38,$H$53="Ａ")</formula>
    </cfRule>
  </conditionalFormatting>
  <conditionalFormatting sqref="C53:F53">
    <cfRule type="expression" dxfId="55" priority="4">
      <formula>AND($I$37&lt;&gt;$I$38,$H$53="Ｂ")</formula>
    </cfRule>
  </conditionalFormatting>
  <conditionalFormatting sqref="G52">
    <cfRule type="expression" dxfId="54" priority="3">
      <formula>AND($I$37&lt;&gt;$I$38,$H$53="Ｂ")</formula>
    </cfRule>
  </conditionalFormatting>
  <conditionalFormatting sqref="G53">
    <cfRule type="expression" dxfId="53" priority="2">
      <formula>OR($I$37=$I$38,$H$53="Ａ")</formula>
    </cfRule>
  </conditionalFormatting>
  <conditionalFormatting sqref="H51:H53">
    <cfRule type="expression" dxfId="52" priority="1">
      <formula>$I$37=$I$38</formula>
    </cfRule>
  </conditionalFormatting>
  <conditionalFormatting sqref="I34">
    <cfRule type="expression" dxfId="51"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75" customWidth="1"/>
    <col min="2" max="2" width="27.375" style="75" customWidth="1"/>
    <col min="3" max="8" width="10.75" style="75" customWidth="1"/>
    <col min="9" max="9" width="16.5" style="75" customWidth="1"/>
    <col min="10" max="12" width="9" style="75" hidden="1" customWidth="1"/>
    <col min="13" max="20" width="11.625" style="75" hidden="1" customWidth="1"/>
    <col min="21" max="21" width="11.625" style="75" customWidth="1"/>
    <col min="22" max="16384" width="9" style="75"/>
  </cols>
  <sheetData>
    <row r="1" spans="1:23" ht="34.5" customHeight="1">
      <c r="A1" s="142" t="s">
        <v>155</v>
      </c>
    </row>
    <row r="2" spans="1:23" ht="15" customHeight="1">
      <c r="A2" s="129" t="s">
        <v>5</v>
      </c>
      <c r="B2" s="129" t="s">
        <v>56</v>
      </c>
      <c r="C2" s="194" t="s">
        <v>6</v>
      </c>
      <c r="D2" s="195"/>
      <c r="E2" s="195"/>
      <c r="F2" s="196"/>
      <c r="G2" s="153" t="s">
        <v>49</v>
      </c>
      <c r="H2" s="153"/>
      <c r="I2" s="153"/>
      <c r="K2" s="63"/>
      <c r="L2" s="63"/>
      <c r="M2" s="64"/>
      <c r="N2" s="64"/>
      <c r="O2" s="64"/>
      <c r="P2" s="64"/>
      <c r="Q2" s="63"/>
      <c r="R2" s="63"/>
      <c r="S2" s="64"/>
      <c r="T2" s="64"/>
      <c r="U2" s="64"/>
      <c r="V2" s="64"/>
      <c r="W2" s="63"/>
    </row>
    <row r="3" spans="1:23" ht="26.25" customHeight="1">
      <c r="A3" s="191" t="s">
        <v>144</v>
      </c>
      <c r="B3" s="134"/>
      <c r="C3" s="197"/>
      <c r="D3" s="198"/>
      <c r="E3" s="198"/>
      <c r="F3" s="199"/>
      <c r="G3" s="193"/>
      <c r="H3" s="193"/>
      <c r="I3" s="193"/>
    </row>
    <row r="4" spans="1:23" ht="15" customHeight="1">
      <c r="A4" s="191"/>
      <c r="B4" s="129" t="s">
        <v>7</v>
      </c>
      <c r="C4" s="192" t="s">
        <v>19</v>
      </c>
      <c r="D4" s="192"/>
      <c r="K4" s="63"/>
      <c r="L4" s="63"/>
      <c r="M4" s="64"/>
      <c r="N4" s="64"/>
      <c r="O4" s="64"/>
      <c r="P4" s="64"/>
      <c r="Q4" s="63"/>
      <c r="R4" s="63"/>
      <c r="S4" s="64"/>
      <c r="T4" s="64"/>
      <c r="U4" s="64"/>
      <c r="V4" s="64"/>
      <c r="W4" s="63"/>
    </row>
    <row r="5" spans="1:23" ht="26.25" customHeight="1">
      <c r="A5" s="191"/>
      <c r="B5" s="134"/>
      <c r="C5" s="193"/>
      <c r="D5" s="193"/>
      <c r="K5" s="63"/>
      <c r="L5" s="63"/>
      <c r="M5" s="64"/>
      <c r="N5" s="64"/>
      <c r="O5" s="64"/>
      <c r="P5" s="64"/>
    </row>
    <row r="6" spans="1:23" ht="19.5" thickBot="1"/>
    <row r="7" spans="1:23" ht="14.1" customHeight="1" thickBot="1">
      <c r="A7" s="153">
        <v>1</v>
      </c>
      <c r="B7" s="160" t="s">
        <v>57</v>
      </c>
      <c r="C7" s="154" t="s">
        <v>0</v>
      </c>
      <c r="D7" s="156" t="s">
        <v>1</v>
      </c>
      <c r="E7" s="158" t="s">
        <v>2</v>
      </c>
      <c r="F7" s="180" t="s">
        <v>4</v>
      </c>
      <c r="G7" s="164" t="s">
        <v>3</v>
      </c>
      <c r="H7" s="166" t="s">
        <v>8</v>
      </c>
      <c r="I7" s="77"/>
    </row>
    <row r="8" spans="1:23" ht="14.1" customHeight="1" thickBot="1">
      <c r="A8" s="153"/>
      <c r="B8" s="161"/>
      <c r="C8" s="155"/>
      <c r="D8" s="157"/>
      <c r="E8" s="158"/>
      <c r="F8" s="181"/>
      <c r="G8" s="165"/>
      <c r="H8" s="167"/>
      <c r="I8" s="78" t="s">
        <v>59</v>
      </c>
      <c r="K8" s="75" t="s">
        <v>122</v>
      </c>
    </row>
    <row r="9" spans="1:23" ht="24" customHeight="1">
      <c r="A9" s="153"/>
      <c r="B9" s="79" t="s">
        <v>35</v>
      </c>
      <c r="C9" s="10"/>
      <c r="D9" s="11"/>
      <c r="E9" s="12"/>
      <c r="F9" s="13"/>
      <c r="G9" s="14"/>
      <c r="H9" s="80">
        <f>SUM(C9:G9)</f>
        <v>0</v>
      </c>
      <c r="I9" s="81">
        <f>SUM(C9,D9,F9)</f>
        <v>0</v>
      </c>
      <c r="K9" s="168" t="s">
        <v>63</v>
      </c>
      <c r="L9" s="169"/>
    </row>
    <row r="10" spans="1:23" ht="24" customHeight="1" thickBot="1">
      <c r="A10" s="153"/>
      <c r="B10" s="82" t="s">
        <v>58</v>
      </c>
      <c r="C10" s="15"/>
      <c r="D10" s="16"/>
      <c r="E10" s="17"/>
      <c r="F10" s="18"/>
      <c r="G10" s="19"/>
      <c r="H10" s="83">
        <f>SUM(C10:G10)</f>
        <v>0</v>
      </c>
      <c r="I10" s="84">
        <f>SUM(C10,D10,F10)</f>
        <v>0</v>
      </c>
      <c r="K10" s="170"/>
      <c r="L10" s="171"/>
    </row>
    <row r="11" spans="1:23" ht="24" customHeight="1" thickTop="1" thickBot="1">
      <c r="A11" s="153"/>
      <c r="B11" s="85" t="str">
        <f>"③　統合前病床数＝"&amp; $K11&amp;" （※２）"</f>
        <v>③　統合前病床数＝② （※２）</v>
      </c>
      <c r="C11" s="5">
        <f>IF($K11="①",C9,C10)</f>
        <v>0</v>
      </c>
      <c r="D11" s="6">
        <f>IF($K11="①",D9,D10)</f>
        <v>0</v>
      </c>
      <c r="E11" s="7">
        <f>IF($K11="①",E9,E10)</f>
        <v>0</v>
      </c>
      <c r="F11" s="8">
        <f>IF($K11="①",F9,F10)</f>
        <v>0</v>
      </c>
      <c r="G11" s="9">
        <f>IF($K11="①",G9,G10)</f>
        <v>0</v>
      </c>
      <c r="H11" s="86">
        <f>SUM(C11:G11)</f>
        <v>0</v>
      </c>
      <c r="I11" s="8">
        <f>SUM(C11,D11,F11)</f>
        <v>0</v>
      </c>
      <c r="K11" s="172" t="str">
        <f>IF(I9&lt;I10,"①","②")</f>
        <v>②</v>
      </c>
      <c r="L11" s="173"/>
    </row>
    <row r="12" spans="1:23" s="87" customFormat="1" ht="54" customHeight="1">
      <c r="A12" s="162" t="s">
        <v>60</v>
      </c>
      <c r="B12" s="163"/>
      <c r="C12" s="163"/>
      <c r="D12" s="163"/>
      <c r="E12" s="163"/>
      <c r="F12" s="163"/>
      <c r="G12" s="163"/>
      <c r="H12" s="163"/>
      <c r="I12" s="163"/>
      <c r="N12" s="75"/>
      <c r="O12" s="75"/>
      <c r="P12" s="75"/>
      <c r="Q12" s="75"/>
      <c r="R12" s="75"/>
    </row>
    <row r="13" spans="1:23" s="87" customFormat="1">
      <c r="A13" s="163" t="s">
        <v>61</v>
      </c>
      <c r="B13" s="163"/>
      <c r="C13" s="163"/>
      <c r="D13" s="163"/>
      <c r="E13" s="163"/>
      <c r="F13" s="163"/>
      <c r="G13" s="163"/>
      <c r="H13" s="163"/>
      <c r="I13" s="163"/>
      <c r="K13" s="75"/>
      <c r="L13" s="75"/>
      <c r="M13" s="75"/>
      <c r="N13" s="75"/>
      <c r="O13" s="75"/>
      <c r="P13" s="75"/>
      <c r="Q13" s="75"/>
      <c r="R13" s="75"/>
      <c r="S13" s="126"/>
    </row>
    <row r="14" spans="1:23" s="87" customFormat="1" ht="19.5" thickBot="1">
      <c r="A14" s="163" t="s">
        <v>62</v>
      </c>
      <c r="B14" s="163"/>
      <c r="C14" s="163"/>
      <c r="D14" s="163"/>
      <c r="E14" s="163"/>
      <c r="F14" s="163"/>
      <c r="G14" s="163"/>
      <c r="H14" s="163"/>
      <c r="I14" s="163"/>
      <c r="K14" s="75" t="s">
        <v>103</v>
      </c>
      <c r="L14" s="75"/>
      <c r="N14" s="75"/>
      <c r="O14" s="75"/>
      <c r="P14" s="75"/>
      <c r="Q14" s="75"/>
      <c r="R14" s="75"/>
      <c r="S14" s="125"/>
    </row>
    <row r="15" spans="1:23" ht="14.1" customHeight="1" thickBot="1">
      <c r="A15" s="87"/>
      <c r="B15" s="87"/>
      <c r="C15" s="87"/>
      <c r="D15" s="87"/>
      <c r="E15" s="87"/>
      <c r="F15" s="87"/>
      <c r="G15" s="87"/>
      <c r="H15" s="87"/>
      <c r="I15" s="87"/>
      <c r="K15" s="174" t="s">
        <v>98</v>
      </c>
      <c r="L15" s="175"/>
      <c r="M15" s="224" t="s">
        <v>0</v>
      </c>
      <c r="N15" s="224" t="s">
        <v>1</v>
      </c>
      <c r="O15" s="224" t="s">
        <v>2</v>
      </c>
      <c r="P15" s="205" t="s">
        <v>4</v>
      </c>
      <c r="Q15" s="228" t="s">
        <v>24</v>
      </c>
      <c r="R15" s="223" t="s">
        <v>8</v>
      </c>
      <c r="S15" s="25"/>
    </row>
    <row r="16" spans="1:23" ht="14.1" customHeight="1" thickBot="1">
      <c r="A16" s="153">
        <v>2</v>
      </c>
      <c r="B16" s="159" t="s">
        <v>25</v>
      </c>
      <c r="C16" s="154" t="s">
        <v>0</v>
      </c>
      <c r="D16" s="156" t="s">
        <v>1</v>
      </c>
      <c r="E16" s="158" t="s">
        <v>2</v>
      </c>
      <c r="F16" s="180" t="s">
        <v>4</v>
      </c>
      <c r="G16" s="165" t="s">
        <v>24</v>
      </c>
      <c r="H16" s="166" t="s">
        <v>8</v>
      </c>
      <c r="I16" s="77"/>
      <c r="K16" s="176"/>
      <c r="L16" s="177"/>
      <c r="M16" s="225"/>
      <c r="N16" s="225"/>
      <c r="O16" s="225"/>
      <c r="P16" s="206"/>
      <c r="Q16" s="179"/>
      <c r="R16" s="223"/>
      <c r="S16" s="26" t="s">
        <v>64</v>
      </c>
    </row>
    <row r="17" spans="1:19" ht="14.1" customHeight="1">
      <c r="A17" s="153"/>
      <c r="B17" s="159"/>
      <c r="C17" s="155"/>
      <c r="D17" s="157"/>
      <c r="E17" s="158"/>
      <c r="F17" s="181"/>
      <c r="G17" s="165"/>
      <c r="H17" s="167"/>
      <c r="I17" s="78" t="s">
        <v>9</v>
      </c>
      <c r="K17" s="178"/>
      <c r="L17" s="179"/>
      <c r="M17" s="27">
        <f>C18-C11</f>
        <v>0</v>
      </c>
      <c r="N17" s="27">
        <f>D18-D11</f>
        <v>0</v>
      </c>
      <c r="O17" s="27">
        <f>E18-E11</f>
        <v>0</v>
      </c>
      <c r="P17" s="28">
        <f>F18-F11</f>
        <v>0</v>
      </c>
      <c r="Q17" s="29">
        <f t="shared" ref="Q17" si="0">G18-G11</f>
        <v>0</v>
      </c>
      <c r="R17" s="30">
        <f>H18-H11</f>
        <v>0</v>
      </c>
      <c r="S17" s="27">
        <f>I18-I11</f>
        <v>0</v>
      </c>
    </row>
    <row r="18" spans="1:19" ht="24" customHeight="1" thickBot="1">
      <c r="A18" s="153"/>
      <c r="B18" s="159"/>
      <c r="C18" s="21"/>
      <c r="D18" s="22"/>
      <c r="E18" s="23"/>
      <c r="F18" s="24"/>
      <c r="G18" s="88">
        <v>0</v>
      </c>
      <c r="H18" s="89">
        <f>SUM(C18:G18)</f>
        <v>0</v>
      </c>
      <c r="I18" s="90">
        <f>SUM(C18,D18,F18)</f>
        <v>0</v>
      </c>
      <c r="K18" s="226" t="s">
        <v>99</v>
      </c>
      <c r="L18" s="65" t="s">
        <v>100</v>
      </c>
      <c r="M18" s="136">
        <f>IF(M17&gt;0,M17*-1,0)</f>
        <v>0</v>
      </c>
      <c r="N18" s="136">
        <f>IF(N17&gt;0,N17*-1,0)</f>
        <v>0</v>
      </c>
      <c r="O18" s="136">
        <f>IF(O17&gt;0,O17*-1,0)</f>
        <v>0</v>
      </c>
      <c r="P18" s="137">
        <f>IF(P17&gt;0,P17*-1,0)</f>
        <v>0</v>
      </c>
      <c r="Q18" s="68"/>
      <c r="R18" s="66"/>
      <c r="S18" s="72">
        <f>IF(S17&gt;0,S17*-1,0)</f>
        <v>0</v>
      </c>
    </row>
    <row r="19" spans="1:19" s="93" customFormat="1" ht="14.1" customHeight="1" thickBot="1">
      <c r="A19" s="91"/>
      <c r="B19" s="91"/>
      <c r="C19" s="20"/>
      <c r="D19" s="20"/>
      <c r="E19" s="20"/>
      <c r="F19" s="20"/>
      <c r="G19" s="20"/>
      <c r="H19" s="20"/>
      <c r="I19" s="92"/>
      <c r="K19" s="227"/>
      <c r="L19" s="135" t="s">
        <v>101</v>
      </c>
      <c r="M19" s="138">
        <f>IF(M17&lt;0,M17*-1,0)</f>
        <v>0</v>
      </c>
      <c r="N19" s="138">
        <f t="shared" ref="N19:P19" si="1">IF(N17&lt;0,N17*-1,0)</f>
        <v>0</v>
      </c>
      <c r="O19" s="138">
        <f t="shared" si="1"/>
        <v>0</v>
      </c>
      <c r="P19" s="139">
        <f t="shared" si="1"/>
        <v>0</v>
      </c>
      <c r="Q19" s="69"/>
      <c r="R19" s="67"/>
      <c r="S19" s="73">
        <f>IF(S17&lt;0,S17*-1,0)</f>
        <v>0</v>
      </c>
    </row>
    <row r="20" spans="1:19" ht="14.1" customHeight="1">
      <c r="A20" s="153">
        <v>3</v>
      </c>
      <c r="B20" s="159" t="s">
        <v>111</v>
      </c>
      <c r="C20" s="154" t="s">
        <v>0</v>
      </c>
      <c r="D20" s="156" t="s">
        <v>1</v>
      </c>
      <c r="E20" s="158" t="s">
        <v>2</v>
      </c>
      <c r="F20" s="180" t="s">
        <v>4</v>
      </c>
      <c r="G20" s="196" t="s">
        <v>18</v>
      </c>
      <c r="H20" s="87"/>
      <c r="I20" s="87"/>
      <c r="Q20" s="94"/>
    </row>
    <row r="21" spans="1:19" ht="14.1" customHeight="1">
      <c r="A21" s="153"/>
      <c r="B21" s="159"/>
      <c r="C21" s="155"/>
      <c r="D21" s="157"/>
      <c r="E21" s="158"/>
      <c r="F21" s="181"/>
      <c r="G21" s="196"/>
      <c r="H21" s="87"/>
      <c r="I21" s="87"/>
      <c r="K21" s="71"/>
      <c r="L21" s="71"/>
      <c r="M21" s="71"/>
      <c r="N21" s="71"/>
      <c r="O21" s="71"/>
      <c r="P21" s="71"/>
      <c r="Q21" s="95"/>
      <c r="R21" s="71"/>
      <c r="S21" s="71"/>
    </row>
    <row r="22" spans="1:19" ht="24" customHeight="1" thickBot="1">
      <c r="A22" s="153"/>
      <c r="B22" s="159"/>
      <c r="C22" s="21"/>
      <c r="D22" s="22"/>
      <c r="E22" s="23"/>
      <c r="F22" s="24"/>
      <c r="G22" s="88">
        <f>SUM(C22,D22,F22)</f>
        <v>0</v>
      </c>
      <c r="H22" s="87"/>
      <c r="I22" s="87"/>
    </row>
    <row r="23" spans="1:19" ht="18.75" customHeight="1" thickBot="1">
      <c r="A23" s="96" t="s">
        <v>65</v>
      </c>
      <c r="B23" s="97"/>
      <c r="C23" s="98"/>
      <c r="D23" s="98"/>
      <c r="E23" s="98"/>
      <c r="F23" s="98"/>
      <c r="G23" s="98"/>
      <c r="H23" s="87"/>
      <c r="I23" s="87"/>
      <c r="K23" s="75" t="s">
        <v>118</v>
      </c>
      <c r="P23" s="75" t="s">
        <v>119</v>
      </c>
    </row>
    <row r="24" spans="1:19" ht="14.1" customHeight="1">
      <c r="A24" s="87"/>
      <c r="B24" s="87"/>
      <c r="C24" s="87"/>
      <c r="D24" s="87"/>
      <c r="E24" s="87"/>
      <c r="F24" s="87"/>
      <c r="G24" s="87"/>
      <c r="H24" s="87"/>
      <c r="I24" s="87"/>
      <c r="K24" s="215" t="s">
        <v>84</v>
      </c>
      <c r="L24" s="216"/>
      <c r="M24" s="40" t="s">
        <v>115</v>
      </c>
      <c r="N24" s="41" t="s">
        <v>116</v>
      </c>
      <c r="O24" s="59" t="s">
        <v>112</v>
      </c>
      <c r="P24" s="207" t="s">
        <v>85</v>
      </c>
      <c r="Q24" s="208"/>
      <c r="R24" s="42"/>
      <c r="S24" s="43"/>
    </row>
    <row r="25" spans="1:19" ht="21.75" customHeight="1">
      <c r="A25" s="153">
        <v>4</v>
      </c>
      <c r="B25" s="203" t="s">
        <v>36</v>
      </c>
      <c r="C25" s="132" t="s">
        <v>2</v>
      </c>
      <c r="D25" s="132" t="s">
        <v>10</v>
      </c>
      <c r="E25" s="132" t="s">
        <v>8</v>
      </c>
      <c r="F25" s="87"/>
      <c r="G25" s="87"/>
      <c r="H25" s="87"/>
      <c r="I25" s="87"/>
      <c r="K25" s="217"/>
      <c r="L25" s="218"/>
      <c r="M25" s="44" t="s">
        <v>86</v>
      </c>
      <c r="N25" s="45" t="s">
        <v>87</v>
      </c>
      <c r="O25" s="46" t="s">
        <v>88</v>
      </c>
      <c r="P25" s="209"/>
      <c r="Q25" s="210"/>
      <c r="R25" s="47" t="s">
        <v>89</v>
      </c>
      <c r="S25" s="48" t="s">
        <v>90</v>
      </c>
    </row>
    <row r="26" spans="1:19" ht="25.5" customHeight="1" thickBot="1">
      <c r="A26" s="153"/>
      <c r="B26" s="203"/>
      <c r="C26" s="100">
        <f>IF(E11&lt;E18,P27,0)</f>
        <v>0</v>
      </c>
      <c r="D26" s="31"/>
      <c r="E26" s="100">
        <f>SUM(C26:D26)</f>
        <v>0</v>
      </c>
      <c r="F26" s="101"/>
      <c r="G26" s="87"/>
      <c r="H26" s="87"/>
      <c r="I26" s="87"/>
      <c r="K26" s="217"/>
      <c r="L26" s="218"/>
      <c r="M26" s="49" t="s">
        <v>113</v>
      </c>
      <c r="N26" s="50" t="s">
        <v>114</v>
      </c>
      <c r="O26" s="51" t="s">
        <v>93</v>
      </c>
      <c r="P26" s="209"/>
      <c r="Q26" s="210"/>
      <c r="R26" s="52" t="s">
        <v>91</v>
      </c>
      <c r="S26" s="53" t="s">
        <v>92</v>
      </c>
    </row>
    <row r="27" spans="1:19" ht="14.1" customHeight="1" thickBot="1">
      <c r="A27" s="87"/>
      <c r="B27" s="87"/>
      <c r="C27" s="87"/>
      <c r="D27" s="87"/>
      <c r="E27" s="87"/>
      <c r="F27" s="87"/>
      <c r="G27" s="87"/>
      <c r="H27" s="87"/>
      <c r="I27" s="87"/>
      <c r="K27" s="219"/>
      <c r="L27" s="220"/>
      <c r="M27" s="54">
        <f>I11-I18</f>
        <v>0</v>
      </c>
      <c r="N27" s="55">
        <f>G22</f>
        <v>0</v>
      </c>
      <c r="O27" s="56">
        <f>IF(M27&gt;N27,M27-N27,0)</f>
        <v>0</v>
      </c>
      <c r="P27" s="211">
        <f>MIN(R27:S27)</f>
        <v>0</v>
      </c>
      <c r="Q27" s="212"/>
      <c r="R27" s="57">
        <f>O27-D26</f>
        <v>0</v>
      </c>
      <c r="S27" s="58">
        <f>E18+E22-E11</f>
        <v>0</v>
      </c>
    </row>
    <row r="28" spans="1:19" ht="14.1" customHeight="1" thickBot="1">
      <c r="A28" s="153">
        <v>5</v>
      </c>
      <c r="B28" s="159" t="s">
        <v>66</v>
      </c>
      <c r="C28" s="154" t="s">
        <v>0</v>
      </c>
      <c r="D28" s="156" t="s">
        <v>1</v>
      </c>
      <c r="E28" s="158" t="s">
        <v>2</v>
      </c>
      <c r="F28" s="180" t="s">
        <v>4</v>
      </c>
      <c r="G28" s="165" t="s">
        <v>3</v>
      </c>
      <c r="H28" s="166" t="s">
        <v>8</v>
      </c>
      <c r="I28" s="77"/>
    </row>
    <row r="29" spans="1:19" ht="14.1" customHeight="1">
      <c r="A29" s="153"/>
      <c r="B29" s="159"/>
      <c r="C29" s="155"/>
      <c r="D29" s="157"/>
      <c r="E29" s="158"/>
      <c r="F29" s="181"/>
      <c r="G29" s="165"/>
      <c r="H29" s="167"/>
      <c r="I29" s="78" t="s">
        <v>9</v>
      </c>
    </row>
    <row r="30" spans="1:19" ht="24" customHeight="1" thickBot="1">
      <c r="A30" s="153"/>
      <c r="B30" s="159"/>
      <c r="C30" s="102">
        <f>C11-C18</f>
        <v>0</v>
      </c>
      <c r="D30" s="103">
        <f>D11-D18</f>
        <v>0</v>
      </c>
      <c r="E30" s="104">
        <f>E11-E18</f>
        <v>0</v>
      </c>
      <c r="F30" s="105">
        <f>F11-F18</f>
        <v>0</v>
      </c>
      <c r="G30" s="88">
        <f>G11-G18</f>
        <v>0</v>
      </c>
      <c r="H30" s="89">
        <f>SUM(C30:G30)</f>
        <v>0</v>
      </c>
      <c r="I30" s="62">
        <f>C30+D30+F30</f>
        <v>0</v>
      </c>
    </row>
    <row r="31" spans="1:19" ht="14.1" customHeight="1" thickBot="1">
      <c r="A31" s="87"/>
      <c r="B31" s="87"/>
      <c r="C31" s="87"/>
      <c r="D31" s="87"/>
      <c r="E31" s="87"/>
      <c r="F31" s="87"/>
      <c r="G31" s="87"/>
      <c r="H31" s="87"/>
    </row>
    <row r="32" spans="1:19" ht="24.95" customHeight="1">
      <c r="A32" s="87"/>
      <c r="B32" s="87"/>
      <c r="C32" s="87"/>
      <c r="D32" s="87"/>
      <c r="F32" s="60" t="s">
        <v>96</v>
      </c>
      <c r="G32" s="128" t="s">
        <v>107</v>
      </c>
      <c r="H32" s="140" t="s">
        <v>117</v>
      </c>
      <c r="I32" s="61" t="s">
        <v>97</v>
      </c>
    </row>
    <row r="33" spans="1:19" ht="24.95" customHeight="1" thickBot="1">
      <c r="A33" s="87"/>
      <c r="B33" s="87"/>
      <c r="C33" s="87"/>
      <c r="D33" s="87"/>
      <c r="F33" s="27">
        <f>I30</f>
        <v>0</v>
      </c>
      <c r="G33" s="27">
        <f>E26</f>
        <v>0</v>
      </c>
      <c r="H33" s="28">
        <f>G22</f>
        <v>0</v>
      </c>
      <c r="I33" s="90">
        <f>IF(F33-G33-H33&lt;0,0,F33-G33-H33)</f>
        <v>0</v>
      </c>
    </row>
    <row r="34" spans="1:19" ht="14.1" customHeight="1" thickBot="1">
      <c r="A34" s="87"/>
      <c r="B34" s="87"/>
      <c r="C34" s="87"/>
      <c r="D34" s="87"/>
      <c r="E34" s="87"/>
      <c r="F34" s="87"/>
      <c r="G34" s="87"/>
      <c r="H34" s="87"/>
      <c r="I34" s="70" t="s">
        <v>102</v>
      </c>
    </row>
    <row r="35" spans="1:19" ht="14.1" customHeight="1" thickBot="1">
      <c r="A35" s="153">
        <v>6</v>
      </c>
      <c r="B35" s="188" t="s">
        <v>67</v>
      </c>
      <c r="C35" s="154" t="s">
        <v>0</v>
      </c>
      <c r="D35" s="156" t="s">
        <v>1</v>
      </c>
      <c r="E35" s="158" t="s">
        <v>2</v>
      </c>
      <c r="F35" s="180" t="s">
        <v>4</v>
      </c>
      <c r="G35" s="165" t="s">
        <v>24</v>
      </c>
      <c r="H35" s="166" t="s">
        <v>8</v>
      </c>
      <c r="I35" s="77"/>
    </row>
    <row r="36" spans="1:19" ht="14.1" customHeight="1">
      <c r="A36" s="153"/>
      <c r="B36" s="189"/>
      <c r="C36" s="155"/>
      <c r="D36" s="157"/>
      <c r="E36" s="158"/>
      <c r="F36" s="181"/>
      <c r="G36" s="165"/>
      <c r="H36" s="167"/>
      <c r="I36" s="78" t="s">
        <v>9</v>
      </c>
    </row>
    <row r="37" spans="1:19" ht="24" customHeight="1">
      <c r="A37" s="153"/>
      <c r="B37" s="106" t="s">
        <v>35</v>
      </c>
      <c r="C37" s="1"/>
      <c r="D37" s="2"/>
      <c r="E37" s="23"/>
      <c r="F37" s="3"/>
      <c r="G37" s="4"/>
      <c r="H37" s="89">
        <f>SUM(C37:G37)</f>
        <v>0</v>
      </c>
      <c r="I37" s="107">
        <f>SUM(C37,D37,F37)</f>
        <v>0</v>
      </c>
    </row>
    <row r="38" spans="1:19" ht="24" customHeight="1" thickBot="1">
      <c r="A38" s="153"/>
      <c r="B38" s="106" t="s">
        <v>68</v>
      </c>
      <c r="C38" s="21"/>
      <c r="D38" s="22"/>
      <c r="E38" s="23"/>
      <c r="F38" s="24"/>
      <c r="G38" s="4"/>
      <c r="H38" s="89">
        <f>SUM(C38:G38)</f>
        <v>0</v>
      </c>
      <c r="I38" s="105">
        <f>SUM(C38,D38,F38)</f>
        <v>0</v>
      </c>
    </row>
    <row r="39" spans="1:19" ht="18.75" customHeight="1">
      <c r="A39" s="96" t="s">
        <v>69</v>
      </c>
      <c r="B39" s="97"/>
      <c r="C39" s="98"/>
      <c r="D39" s="98"/>
      <c r="E39" s="98"/>
      <c r="F39" s="98"/>
      <c r="G39" s="98"/>
      <c r="H39" s="87"/>
      <c r="I39" s="87"/>
      <c r="M39" s="75" t="s">
        <v>120</v>
      </c>
    </row>
    <row r="40" spans="1:19" ht="14.1" customHeight="1" thickBot="1">
      <c r="A40" s="87"/>
      <c r="B40" s="87"/>
      <c r="C40" s="87"/>
      <c r="D40" s="87"/>
      <c r="E40" s="87"/>
      <c r="F40" s="87"/>
      <c r="G40" s="87"/>
      <c r="H40" s="87"/>
      <c r="I40" s="87"/>
      <c r="M40" s="75" t="s">
        <v>104</v>
      </c>
      <c r="N40" s="75" t="s">
        <v>121</v>
      </c>
      <c r="Q40" s="75" t="s">
        <v>121</v>
      </c>
    </row>
    <row r="41" spans="1:19" ht="33" customHeight="1">
      <c r="A41" s="185">
        <v>7</v>
      </c>
      <c r="B41" s="130" t="s">
        <v>37</v>
      </c>
      <c r="C41" s="132" t="s">
        <v>0</v>
      </c>
      <c r="D41" s="132" t="s">
        <v>1</v>
      </c>
      <c r="E41" s="132" t="s">
        <v>4</v>
      </c>
      <c r="F41" s="132" t="s">
        <v>8</v>
      </c>
      <c r="G41" s="87"/>
      <c r="H41" s="87"/>
      <c r="I41" s="87"/>
      <c r="M41" s="127" t="s">
        <v>105</v>
      </c>
      <c r="N41" s="39" t="s">
        <v>106</v>
      </c>
      <c r="Q41" s="221" t="s">
        <v>77</v>
      </c>
      <c r="R41" s="222"/>
      <c r="S41" s="33" t="s">
        <v>78</v>
      </c>
    </row>
    <row r="42" spans="1:19" ht="23.25" customHeight="1">
      <c r="A42" s="186"/>
      <c r="B42" s="109" t="s">
        <v>70</v>
      </c>
      <c r="C42" s="32"/>
      <c r="D42" s="32"/>
      <c r="E42" s="32"/>
      <c r="F42" s="110">
        <f>SUM(C42:E42)</f>
        <v>0</v>
      </c>
      <c r="G42" s="87"/>
      <c r="H42" s="87"/>
      <c r="I42" s="87"/>
      <c r="M42" s="111">
        <f>IF(AND(I37&lt;&gt;I38,H53="Ｂ"),E53,E52)</f>
        <v>0</v>
      </c>
      <c r="N42" s="112">
        <f>IF(AND(I37&lt;&gt;I38,H53="Ｂ"),C53,C52)</f>
        <v>0</v>
      </c>
      <c r="Q42" s="34">
        <v>0</v>
      </c>
      <c r="R42" s="35" t="s">
        <v>79</v>
      </c>
      <c r="S42" s="28">
        <v>1140</v>
      </c>
    </row>
    <row r="43" spans="1:19" ht="23.25" customHeight="1">
      <c r="A43" s="187"/>
      <c r="B43" s="109" t="s">
        <v>71</v>
      </c>
      <c r="C43" s="32"/>
      <c r="D43" s="32"/>
      <c r="E43" s="32"/>
      <c r="F43" s="110">
        <f>SUM(C43:E43)</f>
        <v>0</v>
      </c>
      <c r="G43" s="87"/>
      <c r="H43" s="87"/>
      <c r="I43" s="87"/>
      <c r="Q43" s="34">
        <v>0.5</v>
      </c>
      <c r="R43" s="35" t="s">
        <v>80</v>
      </c>
      <c r="S43" s="28">
        <v>1368</v>
      </c>
    </row>
    <row r="44" spans="1:19" ht="23.25" customHeight="1">
      <c r="A44" s="183" t="s">
        <v>72</v>
      </c>
      <c r="B44" s="184"/>
      <c r="C44" s="184"/>
      <c r="D44" s="184"/>
      <c r="E44" s="184"/>
      <c r="F44" s="184"/>
      <c r="G44" s="184"/>
      <c r="H44" s="184"/>
      <c r="I44" s="184"/>
      <c r="Q44" s="34">
        <v>0.6</v>
      </c>
      <c r="R44" s="35" t="s">
        <v>81</v>
      </c>
      <c r="S44" s="28">
        <v>1596</v>
      </c>
    </row>
    <row r="45" spans="1:19" ht="23.25" customHeight="1">
      <c r="A45" s="184"/>
      <c r="B45" s="184"/>
      <c r="C45" s="184"/>
      <c r="D45" s="184"/>
      <c r="E45" s="184"/>
      <c r="F45" s="184"/>
      <c r="G45" s="184"/>
      <c r="H45" s="184"/>
      <c r="I45" s="184"/>
      <c r="Q45" s="34">
        <v>0.7</v>
      </c>
      <c r="R45" s="35" t="s">
        <v>82</v>
      </c>
      <c r="S45" s="28">
        <v>1824</v>
      </c>
    </row>
    <row r="46" spans="1:19" ht="23.25" customHeight="1">
      <c r="A46" s="184"/>
      <c r="B46" s="184"/>
      <c r="C46" s="184"/>
      <c r="D46" s="184"/>
      <c r="E46" s="184"/>
      <c r="F46" s="184"/>
      <c r="G46" s="184"/>
      <c r="H46" s="184"/>
      <c r="I46" s="184"/>
      <c r="Q46" s="34">
        <v>0.8</v>
      </c>
      <c r="R46" s="35" t="s">
        <v>83</v>
      </c>
      <c r="S46" s="28">
        <v>2052</v>
      </c>
    </row>
    <row r="47" spans="1:19" ht="23.25" customHeight="1" thickBot="1">
      <c r="A47" s="184"/>
      <c r="B47" s="184"/>
      <c r="C47" s="184"/>
      <c r="D47" s="184"/>
      <c r="E47" s="184"/>
      <c r="F47" s="184"/>
      <c r="G47" s="184"/>
      <c r="H47" s="184"/>
      <c r="I47" s="184"/>
      <c r="Q47" s="36">
        <v>0.9</v>
      </c>
      <c r="R47" s="37"/>
      <c r="S47" s="38">
        <v>2280</v>
      </c>
    </row>
    <row r="48" spans="1:19" ht="23.25" customHeight="1">
      <c r="A48" s="184"/>
      <c r="B48" s="184"/>
      <c r="C48" s="184"/>
      <c r="D48" s="184"/>
      <c r="E48" s="184"/>
      <c r="F48" s="184"/>
      <c r="G48" s="184"/>
      <c r="H48" s="184"/>
      <c r="I48" s="184"/>
      <c r="J48" s="87"/>
    </row>
    <row r="49" spans="1:19" s="20" customFormat="1">
      <c r="A49" s="200" t="s">
        <v>73</v>
      </c>
      <c r="B49" s="200"/>
      <c r="C49" s="200"/>
      <c r="D49" s="200"/>
      <c r="E49" s="200"/>
      <c r="F49" s="200"/>
      <c r="G49" s="200"/>
      <c r="H49" s="200"/>
      <c r="I49" s="200"/>
      <c r="J49" s="87"/>
      <c r="K49" s="75"/>
      <c r="L49" s="75"/>
      <c r="M49" s="75"/>
      <c r="N49" s="75"/>
      <c r="O49" s="75"/>
      <c r="P49" s="75"/>
      <c r="Q49" s="75"/>
      <c r="R49" s="75"/>
      <c r="S49" s="75"/>
    </row>
    <row r="50" spans="1:19" ht="14.1" customHeight="1">
      <c r="A50" s="87"/>
      <c r="B50" s="87"/>
      <c r="C50" s="87"/>
      <c r="D50" s="87"/>
      <c r="E50" s="87"/>
      <c r="F50" s="87"/>
      <c r="G50" s="87"/>
      <c r="H50" s="87"/>
      <c r="I50" s="87"/>
    </row>
    <row r="51" spans="1:19" s="87" customFormat="1" ht="24" customHeight="1">
      <c r="A51" s="185">
        <v>8</v>
      </c>
      <c r="B51" s="113" t="s">
        <v>38</v>
      </c>
      <c r="C51" s="190" t="s">
        <v>39</v>
      </c>
      <c r="D51" s="190"/>
      <c r="E51" s="190" t="s">
        <v>11</v>
      </c>
      <c r="F51" s="190"/>
      <c r="H51" s="203" t="s">
        <v>40</v>
      </c>
      <c r="K51" s="75"/>
      <c r="L51" s="75"/>
      <c r="M51" s="75"/>
      <c r="N51" s="75"/>
      <c r="O51" s="75"/>
      <c r="P51" s="75"/>
      <c r="Q51" s="75"/>
      <c r="R51" s="75"/>
      <c r="S51" s="75"/>
    </row>
    <row r="52" spans="1:19" s="87" customFormat="1" ht="24" customHeight="1">
      <c r="A52" s="186"/>
      <c r="B52" s="114" t="s">
        <v>41</v>
      </c>
      <c r="C52" s="213">
        <f>IFERROR(ROUNDDOWN(F42/I37*1/365,3),0)</f>
        <v>0</v>
      </c>
      <c r="D52" s="213"/>
      <c r="E52" s="214">
        <f>ROUNDDOWN(C52*I37,0)</f>
        <v>0</v>
      </c>
      <c r="F52" s="214"/>
      <c r="G52" s="87" t="s">
        <v>42</v>
      </c>
      <c r="H52" s="204"/>
      <c r="I52" s="91" t="s">
        <v>47</v>
      </c>
      <c r="K52" s="75"/>
      <c r="L52" s="75"/>
      <c r="M52" s="75"/>
      <c r="N52" s="75"/>
      <c r="O52" s="75"/>
      <c r="P52" s="75"/>
      <c r="Q52" s="75"/>
      <c r="R52" s="75"/>
      <c r="S52" s="75"/>
    </row>
    <row r="53" spans="1:19" s="87" customFormat="1" ht="24" customHeight="1">
      <c r="A53" s="187"/>
      <c r="B53" s="114" t="s">
        <v>43</v>
      </c>
      <c r="C53" s="213">
        <f>IFERROR(ROUNDDOWN(F43/I38*1/365,3),0)</f>
        <v>0</v>
      </c>
      <c r="D53" s="213"/>
      <c r="E53" s="214">
        <f>ROUNDDOWN(C53*I38,0)</f>
        <v>0</v>
      </c>
      <c r="F53" s="214"/>
      <c r="G53" s="87" t="s">
        <v>42</v>
      </c>
      <c r="H53" s="150" t="s">
        <v>44</v>
      </c>
      <c r="I53" s="91" t="s">
        <v>48</v>
      </c>
      <c r="K53" s="75"/>
      <c r="L53" s="75"/>
      <c r="M53" s="75"/>
      <c r="N53" s="75"/>
      <c r="O53" s="75"/>
      <c r="P53" s="75"/>
      <c r="Q53" s="75"/>
      <c r="R53" s="75"/>
      <c r="S53" s="75"/>
    </row>
    <row r="54" spans="1:19" ht="14.1" customHeight="1">
      <c r="A54" s="87"/>
      <c r="B54" s="87"/>
      <c r="C54" s="87"/>
      <c r="D54" s="87"/>
      <c r="E54" s="87"/>
      <c r="F54" s="87"/>
      <c r="G54" s="87"/>
      <c r="H54" s="87"/>
    </row>
    <row r="55" spans="1:19" ht="25.5" customHeight="1">
      <c r="A55" s="153">
        <v>9</v>
      </c>
      <c r="B55" s="182" t="s">
        <v>75</v>
      </c>
      <c r="C55" s="131" t="s">
        <v>12</v>
      </c>
      <c r="D55" s="133" t="s">
        <v>74</v>
      </c>
      <c r="E55" s="131" t="s">
        <v>13</v>
      </c>
      <c r="G55" s="87"/>
      <c r="H55" s="87"/>
    </row>
    <row r="56" spans="1:19" ht="25.5" customHeight="1">
      <c r="A56" s="153"/>
      <c r="B56" s="182"/>
      <c r="C56" s="117">
        <f>VLOOKUP(N42,Q42:S47,3)</f>
        <v>1140</v>
      </c>
      <c r="D56" s="111">
        <f>IF(I11&lt;M42,0,IF(I11-M42&gt;I33,I33,I11-M42))</f>
        <v>0</v>
      </c>
      <c r="E56" s="117">
        <f>IF(D56&gt;0,C56*D56,0)</f>
        <v>0</v>
      </c>
      <c r="G56" s="87"/>
      <c r="H56" s="87"/>
      <c r="I56" s="87"/>
    </row>
    <row r="57" spans="1:19" ht="14.1" customHeight="1">
      <c r="A57" s="87"/>
      <c r="B57" s="87"/>
      <c r="C57" s="87"/>
      <c r="D57" s="87"/>
      <c r="E57" s="87"/>
      <c r="F57" s="87"/>
      <c r="G57" s="87"/>
      <c r="H57" s="87"/>
      <c r="I57" s="87"/>
    </row>
    <row r="58" spans="1:19" ht="25.5" customHeight="1">
      <c r="A58" s="153">
        <v>10</v>
      </c>
      <c r="B58" s="182" t="s">
        <v>76</v>
      </c>
      <c r="C58" s="131" t="s">
        <v>12</v>
      </c>
      <c r="D58" s="133" t="s">
        <v>74</v>
      </c>
      <c r="E58" s="131" t="s">
        <v>13</v>
      </c>
      <c r="G58" s="87"/>
      <c r="H58" s="87"/>
      <c r="I58" s="87"/>
    </row>
    <row r="59" spans="1:19" ht="25.5" customHeight="1">
      <c r="A59" s="153"/>
      <c r="B59" s="182"/>
      <c r="C59" s="117">
        <f>S47</f>
        <v>2280</v>
      </c>
      <c r="D59" s="118">
        <f>I33-D56</f>
        <v>0</v>
      </c>
      <c r="E59" s="117">
        <f>C59*D59</f>
        <v>0</v>
      </c>
      <c r="G59" s="87"/>
      <c r="H59" s="87"/>
      <c r="I59" s="87"/>
    </row>
    <row r="60" spans="1:19" ht="14.1" customHeight="1">
      <c r="A60" s="87"/>
      <c r="B60" s="87"/>
      <c r="C60" s="87"/>
      <c r="D60" s="87"/>
      <c r="E60" s="87"/>
      <c r="F60" s="87"/>
      <c r="G60" s="87"/>
      <c r="H60" s="87"/>
      <c r="I60" s="87"/>
    </row>
    <row r="61" spans="1:19" ht="23.1" customHeight="1">
      <c r="A61" s="129">
        <v>11</v>
      </c>
      <c r="B61" s="119" t="s">
        <v>28</v>
      </c>
      <c r="C61" s="120" t="str">
        <f>第２号様式別紙１!A4</f>
        <v>非該当</v>
      </c>
      <c r="D61" s="121">
        <f>IF(C61="該当",1.5,1)</f>
        <v>1</v>
      </c>
      <c r="E61" s="87"/>
      <c r="F61" s="87"/>
      <c r="G61" s="87"/>
      <c r="H61" s="87"/>
      <c r="I61" s="87"/>
    </row>
    <row r="62" spans="1:19" ht="14.1" customHeight="1" thickBot="1">
      <c r="A62" s="87"/>
      <c r="B62" s="87"/>
      <c r="C62" s="87"/>
      <c r="D62" s="87"/>
      <c r="E62" s="87"/>
      <c r="F62" s="87"/>
      <c r="G62" s="87"/>
      <c r="H62" s="87"/>
      <c r="I62" s="87"/>
    </row>
    <row r="63" spans="1:19" ht="23.1" customHeight="1" thickBot="1">
      <c r="A63" s="122">
        <v>12</v>
      </c>
      <c r="B63" s="123" t="s">
        <v>14</v>
      </c>
      <c r="C63" s="201">
        <f>(E56+E59)*D61</f>
        <v>0</v>
      </c>
      <c r="D63" s="202"/>
      <c r="E63" s="87"/>
      <c r="F63" s="124"/>
      <c r="G63" s="98"/>
      <c r="H63" s="87"/>
      <c r="I63" s="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50" priority="6">
      <formula>$I$33&lt;0</formula>
    </cfRule>
  </conditionalFormatting>
  <conditionalFormatting sqref="C52:F52">
    <cfRule type="expression" dxfId="49" priority="5">
      <formula>OR($I$37=$I$38,$H$53="Ａ")</formula>
    </cfRule>
  </conditionalFormatting>
  <conditionalFormatting sqref="C53:F53">
    <cfRule type="expression" dxfId="48" priority="4">
      <formula>AND($I$37&lt;&gt;$I$38,$H$53="Ｂ")</formula>
    </cfRule>
  </conditionalFormatting>
  <conditionalFormatting sqref="G52">
    <cfRule type="expression" dxfId="47" priority="3">
      <formula>AND($I$37&lt;&gt;$I$38,$H$53="Ｂ")</formula>
    </cfRule>
  </conditionalFormatting>
  <conditionalFormatting sqref="G53">
    <cfRule type="expression" dxfId="46" priority="2">
      <formula>OR($I$37=$I$38,$H$53="Ａ")</formula>
    </cfRule>
  </conditionalFormatting>
  <conditionalFormatting sqref="H51:H53">
    <cfRule type="expression" dxfId="45" priority="1">
      <formula>$I$37=$I$38</formula>
    </cfRule>
  </conditionalFormatting>
  <conditionalFormatting sqref="I34">
    <cfRule type="expression" dxfId="44"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75" customWidth="1"/>
    <col min="2" max="2" width="27.375" style="75" customWidth="1"/>
    <col min="3" max="8" width="10.75" style="75" customWidth="1"/>
    <col min="9" max="9" width="16.5" style="75" customWidth="1"/>
    <col min="10" max="12" width="9" style="75" hidden="1" customWidth="1"/>
    <col min="13" max="20" width="11.625" style="75" hidden="1" customWidth="1"/>
    <col min="21" max="21" width="11.625" style="75" customWidth="1"/>
    <col min="22" max="16384" width="9" style="75"/>
  </cols>
  <sheetData>
    <row r="1" spans="1:23" ht="34.5" customHeight="1">
      <c r="A1" s="142" t="s">
        <v>155</v>
      </c>
    </row>
    <row r="2" spans="1:23" ht="15" customHeight="1">
      <c r="A2" s="129" t="s">
        <v>5</v>
      </c>
      <c r="B2" s="129" t="s">
        <v>56</v>
      </c>
      <c r="C2" s="194" t="s">
        <v>6</v>
      </c>
      <c r="D2" s="195"/>
      <c r="E2" s="195"/>
      <c r="F2" s="196"/>
      <c r="G2" s="153" t="s">
        <v>49</v>
      </c>
      <c r="H2" s="153"/>
      <c r="I2" s="153"/>
      <c r="K2" s="63"/>
      <c r="L2" s="63"/>
      <c r="M2" s="64"/>
      <c r="N2" s="64"/>
      <c r="O2" s="64"/>
      <c r="P2" s="64"/>
      <c r="Q2" s="63"/>
      <c r="R2" s="63"/>
      <c r="S2" s="64"/>
      <c r="T2" s="64"/>
      <c r="U2" s="64"/>
      <c r="V2" s="64"/>
      <c r="W2" s="63"/>
    </row>
    <row r="3" spans="1:23" ht="26.25" customHeight="1">
      <c r="A3" s="191" t="s">
        <v>145</v>
      </c>
      <c r="B3" s="134"/>
      <c r="C3" s="197"/>
      <c r="D3" s="198"/>
      <c r="E3" s="198"/>
      <c r="F3" s="199"/>
      <c r="G3" s="193"/>
      <c r="H3" s="193"/>
      <c r="I3" s="193"/>
    </row>
    <row r="4" spans="1:23" ht="15" customHeight="1">
      <c r="A4" s="191"/>
      <c r="B4" s="129" t="s">
        <v>7</v>
      </c>
      <c r="C4" s="192" t="s">
        <v>19</v>
      </c>
      <c r="D4" s="192"/>
      <c r="K4" s="63"/>
      <c r="L4" s="63"/>
      <c r="M4" s="64"/>
      <c r="N4" s="64"/>
      <c r="O4" s="64"/>
      <c r="P4" s="64"/>
      <c r="Q4" s="63"/>
      <c r="R4" s="63"/>
      <c r="S4" s="64"/>
      <c r="T4" s="64"/>
      <c r="U4" s="64"/>
      <c r="V4" s="64"/>
      <c r="W4" s="63"/>
    </row>
    <row r="5" spans="1:23" ht="26.25" customHeight="1">
      <c r="A5" s="191"/>
      <c r="B5" s="134"/>
      <c r="C5" s="193"/>
      <c r="D5" s="193"/>
      <c r="K5" s="63"/>
      <c r="L5" s="63"/>
      <c r="M5" s="64"/>
      <c r="N5" s="64"/>
      <c r="O5" s="64"/>
      <c r="P5" s="64"/>
    </row>
    <row r="6" spans="1:23" ht="19.5" thickBot="1"/>
    <row r="7" spans="1:23" ht="14.1" customHeight="1" thickBot="1">
      <c r="A7" s="153">
        <v>1</v>
      </c>
      <c r="B7" s="160" t="s">
        <v>57</v>
      </c>
      <c r="C7" s="154" t="s">
        <v>0</v>
      </c>
      <c r="D7" s="156" t="s">
        <v>1</v>
      </c>
      <c r="E7" s="158" t="s">
        <v>2</v>
      </c>
      <c r="F7" s="180" t="s">
        <v>4</v>
      </c>
      <c r="G7" s="164" t="s">
        <v>3</v>
      </c>
      <c r="H7" s="166" t="s">
        <v>8</v>
      </c>
      <c r="I7" s="77"/>
    </row>
    <row r="8" spans="1:23" ht="14.1" customHeight="1" thickBot="1">
      <c r="A8" s="153"/>
      <c r="B8" s="161"/>
      <c r="C8" s="155"/>
      <c r="D8" s="157"/>
      <c r="E8" s="158"/>
      <c r="F8" s="181"/>
      <c r="G8" s="165"/>
      <c r="H8" s="167"/>
      <c r="I8" s="78" t="s">
        <v>59</v>
      </c>
      <c r="K8" s="75" t="s">
        <v>122</v>
      </c>
    </row>
    <row r="9" spans="1:23" ht="24" customHeight="1">
      <c r="A9" s="153"/>
      <c r="B9" s="79" t="s">
        <v>35</v>
      </c>
      <c r="C9" s="10"/>
      <c r="D9" s="11"/>
      <c r="E9" s="12"/>
      <c r="F9" s="13"/>
      <c r="G9" s="14"/>
      <c r="H9" s="80">
        <f>SUM(C9:G9)</f>
        <v>0</v>
      </c>
      <c r="I9" s="81">
        <f>SUM(C9,D9,F9)</f>
        <v>0</v>
      </c>
      <c r="K9" s="168" t="s">
        <v>63</v>
      </c>
      <c r="L9" s="169"/>
    </row>
    <row r="10" spans="1:23" ht="24" customHeight="1" thickBot="1">
      <c r="A10" s="153"/>
      <c r="B10" s="82" t="s">
        <v>58</v>
      </c>
      <c r="C10" s="15"/>
      <c r="D10" s="16"/>
      <c r="E10" s="17"/>
      <c r="F10" s="18"/>
      <c r="G10" s="19"/>
      <c r="H10" s="83">
        <f>SUM(C10:G10)</f>
        <v>0</v>
      </c>
      <c r="I10" s="84">
        <f>SUM(C10,D10,F10)</f>
        <v>0</v>
      </c>
      <c r="K10" s="170"/>
      <c r="L10" s="171"/>
    </row>
    <row r="11" spans="1:23" ht="24" customHeight="1" thickTop="1" thickBot="1">
      <c r="A11" s="153"/>
      <c r="B11" s="85" t="str">
        <f>"③　統合前病床数＝"&amp; $K11&amp;" （※２）"</f>
        <v>③　統合前病床数＝② （※２）</v>
      </c>
      <c r="C11" s="5">
        <f>IF($K11="①",C9,C10)</f>
        <v>0</v>
      </c>
      <c r="D11" s="6">
        <f>IF($K11="①",D9,D10)</f>
        <v>0</v>
      </c>
      <c r="E11" s="7">
        <f>IF($K11="①",E9,E10)</f>
        <v>0</v>
      </c>
      <c r="F11" s="8">
        <f>IF($K11="①",F9,F10)</f>
        <v>0</v>
      </c>
      <c r="G11" s="9">
        <f>IF($K11="①",G9,G10)</f>
        <v>0</v>
      </c>
      <c r="H11" s="86">
        <f>SUM(C11:G11)</f>
        <v>0</v>
      </c>
      <c r="I11" s="8">
        <f>SUM(C11,D11,F11)</f>
        <v>0</v>
      </c>
      <c r="K11" s="172" t="str">
        <f>IF(I9&lt;I10,"①","②")</f>
        <v>②</v>
      </c>
      <c r="L11" s="173"/>
    </row>
    <row r="12" spans="1:23" s="87" customFormat="1" ht="54" customHeight="1">
      <c r="A12" s="162" t="s">
        <v>60</v>
      </c>
      <c r="B12" s="163"/>
      <c r="C12" s="163"/>
      <c r="D12" s="163"/>
      <c r="E12" s="163"/>
      <c r="F12" s="163"/>
      <c r="G12" s="163"/>
      <c r="H12" s="163"/>
      <c r="I12" s="163"/>
      <c r="N12" s="75"/>
      <c r="O12" s="75"/>
      <c r="P12" s="75"/>
      <c r="Q12" s="75"/>
      <c r="R12" s="75"/>
    </row>
    <row r="13" spans="1:23" s="87" customFormat="1">
      <c r="A13" s="163" t="s">
        <v>61</v>
      </c>
      <c r="B13" s="163"/>
      <c r="C13" s="163"/>
      <c r="D13" s="163"/>
      <c r="E13" s="163"/>
      <c r="F13" s="163"/>
      <c r="G13" s="163"/>
      <c r="H13" s="163"/>
      <c r="I13" s="163"/>
      <c r="K13" s="75"/>
      <c r="L13" s="75"/>
      <c r="M13" s="75"/>
      <c r="N13" s="75"/>
      <c r="O13" s="75"/>
      <c r="P13" s="75"/>
      <c r="Q13" s="75"/>
      <c r="R13" s="75"/>
      <c r="S13" s="126"/>
    </row>
    <row r="14" spans="1:23" s="87" customFormat="1" ht="19.5" thickBot="1">
      <c r="A14" s="163" t="s">
        <v>62</v>
      </c>
      <c r="B14" s="163"/>
      <c r="C14" s="163"/>
      <c r="D14" s="163"/>
      <c r="E14" s="163"/>
      <c r="F14" s="163"/>
      <c r="G14" s="163"/>
      <c r="H14" s="163"/>
      <c r="I14" s="163"/>
      <c r="K14" s="75" t="s">
        <v>103</v>
      </c>
      <c r="L14" s="75"/>
      <c r="N14" s="75"/>
      <c r="O14" s="75"/>
      <c r="P14" s="75"/>
      <c r="Q14" s="75"/>
      <c r="R14" s="75"/>
      <c r="S14" s="125"/>
    </row>
    <row r="15" spans="1:23" ht="14.1" customHeight="1" thickBot="1">
      <c r="A15" s="87"/>
      <c r="B15" s="87"/>
      <c r="C15" s="87"/>
      <c r="D15" s="87"/>
      <c r="E15" s="87"/>
      <c r="F15" s="87"/>
      <c r="G15" s="87"/>
      <c r="H15" s="87"/>
      <c r="I15" s="87"/>
      <c r="K15" s="174" t="s">
        <v>98</v>
      </c>
      <c r="L15" s="175"/>
      <c r="M15" s="224" t="s">
        <v>0</v>
      </c>
      <c r="N15" s="224" t="s">
        <v>1</v>
      </c>
      <c r="O15" s="224" t="s">
        <v>2</v>
      </c>
      <c r="P15" s="205" t="s">
        <v>4</v>
      </c>
      <c r="Q15" s="228" t="s">
        <v>24</v>
      </c>
      <c r="R15" s="223" t="s">
        <v>8</v>
      </c>
      <c r="S15" s="25"/>
    </row>
    <row r="16" spans="1:23" ht="14.1" customHeight="1" thickBot="1">
      <c r="A16" s="153">
        <v>2</v>
      </c>
      <c r="B16" s="159" t="s">
        <v>25</v>
      </c>
      <c r="C16" s="154" t="s">
        <v>0</v>
      </c>
      <c r="D16" s="156" t="s">
        <v>1</v>
      </c>
      <c r="E16" s="158" t="s">
        <v>2</v>
      </c>
      <c r="F16" s="180" t="s">
        <v>4</v>
      </c>
      <c r="G16" s="165" t="s">
        <v>24</v>
      </c>
      <c r="H16" s="166" t="s">
        <v>8</v>
      </c>
      <c r="I16" s="77"/>
      <c r="K16" s="176"/>
      <c r="L16" s="177"/>
      <c r="M16" s="225"/>
      <c r="N16" s="225"/>
      <c r="O16" s="225"/>
      <c r="P16" s="206"/>
      <c r="Q16" s="179"/>
      <c r="R16" s="223"/>
      <c r="S16" s="26" t="s">
        <v>64</v>
      </c>
    </row>
    <row r="17" spans="1:19" ht="14.1" customHeight="1">
      <c r="A17" s="153"/>
      <c r="B17" s="159"/>
      <c r="C17" s="155"/>
      <c r="D17" s="157"/>
      <c r="E17" s="158"/>
      <c r="F17" s="181"/>
      <c r="G17" s="165"/>
      <c r="H17" s="167"/>
      <c r="I17" s="78" t="s">
        <v>9</v>
      </c>
      <c r="K17" s="178"/>
      <c r="L17" s="179"/>
      <c r="M17" s="27">
        <f>C18-C11</f>
        <v>0</v>
      </c>
      <c r="N17" s="27">
        <f>D18-D11</f>
        <v>0</v>
      </c>
      <c r="O17" s="27">
        <f>E18-E11</f>
        <v>0</v>
      </c>
      <c r="P17" s="28">
        <f>F18-F11</f>
        <v>0</v>
      </c>
      <c r="Q17" s="29">
        <f t="shared" ref="Q17" si="0">G18-G11</f>
        <v>0</v>
      </c>
      <c r="R17" s="30">
        <f>H18-H11</f>
        <v>0</v>
      </c>
      <c r="S17" s="27">
        <f>I18-I11</f>
        <v>0</v>
      </c>
    </row>
    <row r="18" spans="1:19" ht="24" customHeight="1" thickBot="1">
      <c r="A18" s="153"/>
      <c r="B18" s="159"/>
      <c r="C18" s="21"/>
      <c r="D18" s="22"/>
      <c r="E18" s="23"/>
      <c r="F18" s="24"/>
      <c r="G18" s="88">
        <v>0</v>
      </c>
      <c r="H18" s="89">
        <f>SUM(C18:G18)</f>
        <v>0</v>
      </c>
      <c r="I18" s="90">
        <f>SUM(C18,D18,F18)</f>
        <v>0</v>
      </c>
      <c r="K18" s="226" t="s">
        <v>99</v>
      </c>
      <c r="L18" s="65" t="s">
        <v>100</v>
      </c>
      <c r="M18" s="136">
        <f>IF(M17&gt;0,M17*-1,0)</f>
        <v>0</v>
      </c>
      <c r="N18" s="136">
        <f>IF(N17&gt;0,N17*-1,0)</f>
        <v>0</v>
      </c>
      <c r="O18" s="136">
        <f>IF(O17&gt;0,O17*-1,0)</f>
        <v>0</v>
      </c>
      <c r="P18" s="137">
        <f>IF(P17&gt;0,P17*-1,0)</f>
        <v>0</v>
      </c>
      <c r="Q18" s="68"/>
      <c r="R18" s="66"/>
      <c r="S18" s="72">
        <f>IF(S17&gt;0,S17*-1,0)</f>
        <v>0</v>
      </c>
    </row>
    <row r="19" spans="1:19" s="93" customFormat="1" ht="14.1" customHeight="1" thickBot="1">
      <c r="A19" s="91"/>
      <c r="B19" s="91"/>
      <c r="C19" s="20"/>
      <c r="D19" s="20"/>
      <c r="E19" s="20"/>
      <c r="F19" s="20"/>
      <c r="G19" s="20"/>
      <c r="H19" s="20"/>
      <c r="I19" s="92"/>
      <c r="K19" s="227"/>
      <c r="L19" s="135" t="s">
        <v>101</v>
      </c>
      <c r="M19" s="138">
        <f>IF(M17&lt;0,M17*-1,0)</f>
        <v>0</v>
      </c>
      <c r="N19" s="138">
        <f t="shared" ref="N19:P19" si="1">IF(N17&lt;0,N17*-1,0)</f>
        <v>0</v>
      </c>
      <c r="O19" s="138">
        <f t="shared" si="1"/>
        <v>0</v>
      </c>
      <c r="P19" s="139">
        <f t="shared" si="1"/>
        <v>0</v>
      </c>
      <c r="Q19" s="69"/>
      <c r="R19" s="67"/>
      <c r="S19" s="73">
        <f>IF(S17&lt;0,S17*-1,0)</f>
        <v>0</v>
      </c>
    </row>
    <row r="20" spans="1:19" ht="14.1" customHeight="1">
      <c r="A20" s="153">
        <v>3</v>
      </c>
      <c r="B20" s="159" t="s">
        <v>111</v>
      </c>
      <c r="C20" s="154" t="s">
        <v>0</v>
      </c>
      <c r="D20" s="156" t="s">
        <v>1</v>
      </c>
      <c r="E20" s="158" t="s">
        <v>2</v>
      </c>
      <c r="F20" s="180" t="s">
        <v>4</v>
      </c>
      <c r="G20" s="196" t="s">
        <v>18</v>
      </c>
      <c r="H20" s="87"/>
      <c r="I20" s="87"/>
      <c r="Q20" s="94"/>
    </row>
    <row r="21" spans="1:19" ht="14.1" customHeight="1">
      <c r="A21" s="153"/>
      <c r="B21" s="159"/>
      <c r="C21" s="155"/>
      <c r="D21" s="157"/>
      <c r="E21" s="158"/>
      <c r="F21" s="181"/>
      <c r="G21" s="196"/>
      <c r="H21" s="87"/>
      <c r="I21" s="87"/>
      <c r="K21" s="71"/>
      <c r="L21" s="71"/>
      <c r="M21" s="71"/>
      <c r="N21" s="71"/>
      <c r="O21" s="71"/>
      <c r="P21" s="71"/>
      <c r="Q21" s="95"/>
      <c r="R21" s="71"/>
      <c r="S21" s="71"/>
    </row>
    <row r="22" spans="1:19" ht="24" customHeight="1" thickBot="1">
      <c r="A22" s="153"/>
      <c r="B22" s="159"/>
      <c r="C22" s="21"/>
      <c r="D22" s="22"/>
      <c r="E22" s="23"/>
      <c r="F22" s="24"/>
      <c r="G22" s="88">
        <f>SUM(C22,D22,F22)</f>
        <v>0</v>
      </c>
      <c r="H22" s="87"/>
      <c r="I22" s="87"/>
    </row>
    <row r="23" spans="1:19" ht="18.75" customHeight="1" thickBot="1">
      <c r="A23" s="96" t="s">
        <v>65</v>
      </c>
      <c r="B23" s="97"/>
      <c r="C23" s="98"/>
      <c r="D23" s="98"/>
      <c r="E23" s="98"/>
      <c r="F23" s="98"/>
      <c r="G23" s="98"/>
      <c r="H23" s="87"/>
      <c r="I23" s="87"/>
      <c r="K23" s="75" t="s">
        <v>118</v>
      </c>
      <c r="P23" s="75" t="s">
        <v>119</v>
      </c>
    </row>
    <row r="24" spans="1:19" ht="14.1" customHeight="1">
      <c r="A24" s="87"/>
      <c r="B24" s="87"/>
      <c r="C24" s="87"/>
      <c r="D24" s="87"/>
      <c r="E24" s="87"/>
      <c r="F24" s="87"/>
      <c r="G24" s="87"/>
      <c r="H24" s="87"/>
      <c r="I24" s="87"/>
      <c r="K24" s="215" t="s">
        <v>84</v>
      </c>
      <c r="L24" s="216"/>
      <c r="M24" s="40" t="s">
        <v>115</v>
      </c>
      <c r="N24" s="41" t="s">
        <v>116</v>
      </c>
      <c r="O24" s="59" t="s">
        <v>112</v>
      </c>
      <c r="P24" s="207" t="s">
        <v>85</v>
      </c>
      <c r="Q24" s="208"/>
      <c r="R24" s="42"/>
      <c r="S24" s="43"/>
    </row>
    <row r="25" spans="1:19" ht="21.75" customHeight="1">
      <c r="A25" s="153">
        <v>4</v>
      </c>
      <c r="B25" s="203" t="s">
        <v>36</v>
      </c>
      <c r="C25" s="132" t="s">
        <v>2</v>
      </c>
      <c r="D25" s="132" t="s">
        <v>10</v>
      </c>
      <c r="E25" s="132" t="s">
        <v>8</v>
      </c>
      <c r="F25" s="87"/>
      <c r="G25" s="87"/>
      <c r="H25" s="87"/>
      <c r="I25" s="87"/>
      <c r="K25" s="217"/>
      <c r="L25" s="218"/>
      <c r="M25" s="44" t="s">
        <v>86</v>
      </c>
      <c r="N25" s="45" t="s">
        <v>87</v>
      </c>
      <c r="O25" s="46" t="s">
        <v>88</v>
      </c>
      <c r="P25" s="209"/>
      <c r="Q25" s="210"/>
      <c r="R25" s="47" t="s">
        <v>89</v>
      </c>
      <c r="S25" s="48" t="s">
        <v>90</v>
      </c>
    </row>
    <row r="26" spans="1:19" ht="25.5" customHeight="1" thickBot="1">
      <c r="A26" s="153"/>
      <c r="B26" s="203"/>
      <c r="C26" s="100">
        <f>IF(E11&lt;E18,P27,0)</f>
        <v>0</v>
      </c>
      <c r="D26" s="31"/>
      <c r="E26" s="100">
        <f>SUM(C26:D26)</f>
        <v>0</v>
      </c>
      <c r="F26" s="101"/>
      <c r="G26" s="87"/>
      <c r="H26" s="87"/>
      <c r="I26" s="87"/>
      <c r="K26" s="217"/>
      <c r="L26" s="218"/>
      <c r="M26" s="49" t="s">
        <v>113</v>
      </c>
      <c r="N26" s="50" t="s">
        <v>114</v>
      </c>
      <c r="O26" s="51" t="s">
        <v>93</v>
      </c>
      <c r="P26" s="209"/>
      <c r="Q26" s="210"/>
      <c r="R26" s="52" t="s">
        <v>91</v>
      </c>
      <c r="S26" s="53" t="s">
        <v>92</v>
      </c>
    </row>
    <row r="27" spans="1:19" ht="14.1" customHeight="1" thickBot="1">
      <c r="A27" s="87"/>
      <c r="B27" s="87"/>
      <c r="C27" s="87"/>
      <c r="D27" s="87"/>
      <c r="E27" s="87"/>
      <c r="F27" s="87"/>
      <c r="G27" s="87"/>
      <c r="H27" s="87"/>
      <c r="I27" s="87"/>
      <c r="K27" s="219"/>
      <c r="L27" s="220"/>
      <c r="M27" s="54">
        <f>I11-I18</f>
        <v>0</v>
      </c>
      <c r="N27" s="55">
        <f>G22</f>
        <v>0</v>
      </c>
      <c r="O27" s="56">
        <f>IF(M27&gt;N27,M27-N27,0)</f>
        <v>0</v>
      </c>
      <c r="P27" s="211">
        <f>MIN(R27:S27)</f>
        <v>0</v>
      </c>
      <c r="Q27" s="212"/>
      <c r="R27" s="57">
        <f>O27-D26</f>
        <v>0</v>
      </c>
      <c r="S27" s="58">
        <f>E18+E22-E11</f>
        <v>0</v>
      </c>
    </row>
    <row r="28" spans="1:19" ht="14.1" customHeight="1" thickBot="1">
      <c r="A28" s="153">
        <v>5</v>
      </c>
      <c r="B28" s="159" t="s">
        <v>66</v>
      </c>
      <c r="C28" s="154" t="s">
        <v>0</v>
      </c>
      <c r="D28" s="156" t="s">
        <v>1</v>
      </c>
      <c r="E28" s="158" t="s">
        <v>2</v>
      </c>
      <c r="F28" s="180" t="s">
        <v>4</v>
      </c>
      <c r="G28" s="165" t="s">
        <v>3</v>
      </c>
      <c r="H28" s="166" t="s">
        <v>8</v>
      </c>
      <c r="I28" s="77"/>
    </row>
    <row r="29" spans="1:19" ht="14.1" customHeight="1">
      <c r="A29" s="153"/>
      <c r="B29" s="159"/>
      <c r="C29" s="155"/>
      <c r="D29" s="157"/>
      <c r="E29" s="158"/>
      <c r="F29" s="181"/>
      <c r="G29" s="165"/>
      <c r="H29" s="167"/>
      <c r="I29" s="78" t="s">
        <v>9</v>
      </c>
    </row>
    <row r="30" spans="1:19" ht="24" customHeight="1" thickBot="1">
      <c r="A30" s="153"/>
      <c r="B30" s="159"/>
      <c r="C30" s="102">
        <f>C11-C18</f>
        <v>0</v>
      </c>
      <c r="D30" s="103">
        <f>D11-D18</f>
        <v>0</v>
      </c>
      <c r="E30" s="104">
        <f>E11-E18</f>
        <v>0</v>
      </c>
      <c r="F30" s="105">
        <f>F11-F18</f>
        <v>0</v>
      </c>
      <c r="G30" s="88">
        <f>G11-G18</f>
        <v>0</v>
      </c>
      <c r="H30" s="89">
        <f>SUM(C30:G30)</f>
        <v>0</v>
      </c>
      <c r="I30" s="62">
        <f>C30+D30+F30</f>
        <v>0</v>
      </c>
    </row>
    <row r="31" spans="1:19" ht="14.1" customHeight="1" thickBot="1">
      <c r="A31" s="87"/>
      <c r="B31" s="87"/>
      <c r="C31" s="87"/>
      <c r="D31" s="87"/>
      <c r="E31" s="87"/>
      <c r="F31" s="87"/>
      <c r="G31" s="87"/>
      <c r="H31" s="87"/>
    </row>
    <row r="32" spans="1:19" ht="24.95" customHeight="1">
      <c r="A32" s="87"/>
      <c r="B32" s="87"/>
      <c r="C32" s="87"/>
      <c r="D32" s="87"/>
      <c r="F32" s="60" t="s">
        <v>96</v>
      </c>
      <c r="G32" s="128" t="s">
        <v>107</v>
      </c>
      <c r="H32" s="140" t="s">
        <v>117</v>
      </c>
      <c r="I32" s="61" t="s">
        <v>97</v>
      </c>
    </row>
    <row r="33" spans="1:19" ht="24.95" customHeight="1" thickBot="1">
      <c r="A33" s="87"/>
      <c r="B33" s="87"/>
      <c r="C33" s="87"/>
      <c r="D33" s="87"/>
      <c r="F33" s="27">
        <f>I30</f>
        <v>0</v>
      </c>
      <c r="G33" s="27">
        <f>E26</f>
        <v>0</v>
      </c>
      <c r="H33" s="28">
        <f>G22</f>
        <v>0</v>
      </c>
      <c r="I33" s="90">
        <f>IF(F33-G33-H33&lt;0,0,F33-G33-H33)</f>
        <v>0</v>
      </c>
    </row>
    <row r="34" spans="1:19" ht="14.1" customHeight="1" thickBot="1">
      <c r="A34" s="87"/>
      <c r="B34" s="87"/>
      <c r="C34" s="87"/>
      <c r="D34" s="87"/>
      <c r="E34" s="87"/>
      <c r="F34" s="87"/>
      <c r="G34" s="87"/>
      <c r="H34" s="87"/>
      <c r="I34" s="70" t="s">
        <v>102</v>
      </c>
    </row>
    <row r="35" spans="1:19" ht="14.1" customHeight="1" thickBot="1">
      <c r="A35" s="153">
        <v>6</v>
      </c>
      <c r="B35" s="188" t="s">
        <v>67</v>
      </c>
      <c r="C35" s="154" t="s">
        <v>0</v>
      </c>
      <c r="D35" s="156" t="s">
        <v>1</v>
      </c>
      <c r="E35" s="158" t="s">
        <v>2</v>
      </c>
      <c r="F35" s="180" t="s">
        <v>4</v>
      </c>
      <c r="G35" s="165" t="s">
        <v>24</v>
      </c>
      <c r="H35" s="166" t="s">
        <v>8</v>
      </c>
      <c r="I35" s="77"/>
    </row>
    <row r="36" spans="1:19" ht="14.1" customHeight="1">
      <c r="A36" s="153"/>
      <c r="B36" s="189"/>
      <c r="C36" s="155"/>
      <c r="D36" s="157"/>
      <c r="E36" s="158"/>
      <c r="F36" s="181"/>
      <c r="G36" s="165"/>
      <c r="H36" s="167"/>
      <c r="I36" s="78" t="s">
        <v>9</v>
      </c>
    </row>
    <row r="37" spans="1:19" ht="24" customHeight="1">
      <c r="A37" s="153"/>
      <c r="B37" s="106" t="s">
        <v>35</v>
      </c>
      <c r="C37" s="1"/>
      <c r="D37" s="2"/>
      <c r="E37" s="23"/>
      <c r="F37" s="3"/>
      <c r="G37" s="4"/>
      <c r="H37" s="89">
        <f>SUM(C37:G37)</f>
        <v>0</v>
      </c>
      <c r="I37" s="107">
        <f>SUM(C37,D37,F37)</f>
        <v>0</v>
      </c>
    </row>
    <row r="38" spans="1:19" ht="24" customHeight="1" thickBot="1">
      <c r="A38" s="153"/>
      <c r="B38" s="106" t="s">
        <v>68</v>
      </c>
      <c r="C38" s="21"/>
      <c r="D38" s="22"/>
      <c r="E38" s="23"/>
      <c r="F38" s="24"/>
      <c r="G38" s="4"/>
      <c r="H38" s="89">
        <f>SUM(C38:G38)</f>
        <v>0</v>
      </c>
      <c r="I38" s="105">
        <f>SUM(C38,D38,F38)</f>
        <v>0</v>
      </c>
    </row>
    <row r="39" spans="1:19" ht="18.75" customHeight="1">
      <c r="A39" s="96" t="s">
        <v>69</v>
      </c>
      <c r="B39" s="97"/>
      <c r="C39" s="98"/>
      <c r="D39" s="98"/>
      <c r="E39" s="98"/>
      <c r="F39" s="98"/>
      <c r="G39" s="98"/>
      <c r="H39" s="87"/>
      <c r="I39" s="87"/>
      <c r="M39" s="75" t="s">
        <v>120</v>
      </c>
    </row>
    <row r="40" spans="1:19" ht="14.1" customHeight="1" thickBot="1">
      <c r="A40" s="87"/>
      <c r="B40" s="87"/>
      <c r="C40" s="87"/>
      <c r="D40" s="87"/>
      <c r="E40" s="87"/>
      <c r="F40" s="87"/>
      <c r="G40" s="87"/>
      <c r="H40" s="87"/>
      <c r="I40" s="87"/>
      <c r="M40" s="75" t="s">
        <v>104</v>
      </c>
      <c r="N40" s="75" t="s">
        <v>121</v>
      </c>
      <c r="Q40" s="75" t="s">
        <v>121</v>
      </c>
    </row>
    <row r="41" spans="1:19" ht="33" customHeight="1">
      <c r="A41" s="185">
        <v>7</v>
      </c>
      <c r="B41" s="130" t="s">
        <v>37</v>
      </c>
      <c r="C41" s="132" t="s">
        <v>0</v>
      </c>
      <c r="D41" s="132" t="s">
        <v>1</v>
      </c>
      <c r="E41" s="132" t="s">
        <v>4</v>
      </c>
      <c r="F41" s="132" t="s">
        <v>8</v>
      </c>
      <c r="G41" s="87"/>
      <c r="H41" s="87"/>
      <c r="I41" s="87"/>
      <c r="M41" s="127" t="s">
        <v>105</v>
      </c>
      <c r="N41" s="39" t="s">
        <v>106</v>
      </c>
      <c r="Q41" s="221" t="s">
        <v>77</v>
      </c>
      <c r="R41" s="222"/>
      <c r="S41" s="33" t="s">
        <v>78</v>
      </c>
    </row>
    <row r="42" spans="1:19" ht="23.25" customHeight="1">
      <c r="A42" s="186"/>
      <c r="B42" s="109" t="s">
        <v>70</v>
      </c>
      <c r="C42" s="32"/>
      <c r="D42" s="32"/>
      <c r="E42" s="32"/>
      <c r="F42" s="110">
        <f>SUM(C42:E42)</f>
        <v>0</v>
      </c>
      <c r="G42" s="87"/>
      <c r="H42" s="87"/>
      <c r="I42" s="87"/>
      <c r="M42" s="111">
        <f>IF(AND(I37&lt;&gt;I38,H53="Ｂ"),E53,E52)</f>
        <v>0</v>
      </c>
      <c r="N42" s="112">
        <f>IF(AND(I37&lt;&gt;I38,H53="Ｂ"),C53,C52)</f>
        <v>0</v>
      </c>
      <c r="Q42" s="34">
        <v>0</v>
      </c>
      <c r="R42" s="35" t="s">
        <v>79</v>
      </c>
      <c r="S42" s="28">
        <v>1140</v>
      </c>
    </row>
    <row r="43" spans="1:19" ht="23.25" customHeight="1">
      <c r="A43" s="187"/>
      <c r="B43" s="109" t="s">
        <v>71</v>
      </c>
      <c r="C43" s="32"/>
      <c r="D43" s="32"/>
      <c r="E43" s="32"/>
      <c r="F43" s="110">
        <f>SUM(C43:E43)</f>
        <v>0</v>
      </c>
      <c r="G43" s="87"/>
      <c r="H43" s="87"/>
      <c r="I43" s="87"/>
      <c r="Q43" s="34">
        <v>0.5</v>
      </c>
      <c r="R43" s="35" t="s">
        <v>80</v>
      </c>
      <c r="S43" s="28">
        <v>1368</v>
      </c>
    </row>
    <row r="44" spans="1:19" ht="23.25" customHeight="1">
      <c r="A44" s="183" t="s">
        <v>72</v>
      </c>
      <c r="B44" s="184"/>
      <c r="C44" s="184"/>
      <c r="D44" s="184"/>
      <c r="E44" s="184"/>
      <c r="F44" s="184"/>
      <c r="G44" s="184"/>
      <c r="H44" s="184"/>
      <c r="I44" s="184"/>
      <c r="Q44" s="34">
        <v>0.6</v>
      </c>
      <c r="R44" s="35" t="s">
        <v>81</v>
      </c>
      <c r="S44" s="28">
        <v>1596</v>
      </c>
    </row>
    <row r="45" spans="1:19" ht="23.25" customHeight="1">
      <c r="A45" s="184"/>
      <c r="B45" s="184"/>
      <c r="C45" s="184"/>
      <c r="D45" s="184"/>
      <c r="E45" s="184"/>
      <c r="F45" s="184"/>
      <c r="G45" s="184"/>
      <c r="H45" s="184"/>
      <c r="I45" s="184"/>
      <c r="Q45" s="34">
        <v>0.7</v>
      </c>
      <c r="R45" s="35" t="s">
        <v>82</v>
      </c>
      <c r="S45" s="28">
        <v>1824</v>
      </c>
    </row>
    <row r="46" spans="1:19" ht="23.25" customHeight="1">
      <c r="A46" s="184"/>
      <c r="B46" s="184"/>
      <c r="C46" s="184"/>
      <c r="D46" s="184"/>
      <c r="E46" s="184"/>
      <c r="F46" s="184"/>
      <c r="G46" s="184"/>
      <c r="H46" s="184"/>
      <c r="I46" s="184"/>
      <c r="Q46" s="34">
        <v>0.8</v>
      </c>
      <c r="R46" s="35" t="s">
        <v>83</v>
      </c>
      <c r="S46" s="28">
        <v>2052</v>
      </c>
    </row>
    <row r="47" spans="1:19" ht="23.25" customHeight="1" thickBot="1">
      <c r="A47" s="184"/>
      <c r="B47" s="184"/>
      <c r="C47" s="184"/>
      <c r="D47" s="184"/>
      <c r="E47" s="184"/>
      <c r="F47" s="184"/>
      <c r="G47" s="184"/>
      <c r="H47" s="184"/>
      <c r="I47" s="184"/>
      <c r="Q47" s="36">
        <v>0.9</v>
      </c>
      <c r="R47" s="37"/>
      <c r="S47" s="38">
        <v>2280</v>
      </c>
    </row>
    <row r="48" spans="1:19" ht="23.25" customHeight="1">
      <c r="A48" s="184"/>
      <c r="B48" s="184"/>
      <c r="C48" s="184"/>
      <c r="D48" s="184"/>
      <c r="E48" s="184"/>
      <c r="F48" s="184"/>
      <c r="G48" s="184"/>
      <c r="H48" s="184"/>
      <c r="I48" s="184"/>
      <c r="J48" s="87"/>
    </row>
    <row r="49" spans="1:19" s="20" customFormat="1">
      <c r="A49" s="200" t="s">
        <v>73</v>
      </c>
      <c r="B49" s="200"/>
      <c r="C49" s="200"/>
      <c r="D49" s="200"/>
      <c r="E49" s="200"/>
      <c r="F49" s="200"/>
      <c r="G49" s="200"/>
      <c r="H49" s="200"/>
      <c r="I49" s="200"/>
      <c r="J49" s="87"/>
      <c r="K49" s="75"/>
      <c r="L49" s="75"/>
      <c r="M49" s="75"/>
      <c r="N49" s="75"/>
      <c r="O49" s="75"/>
      <c r="P49" s="75"/>
      <c r="Q49" s="75"/>
      <c r="R49" s="75"/>
      <c r="S49" s="75"/>
    </row>
    <row r="50" spans="1:19" ht="14.1" customHeight="1">
      <c r="A50" s="87"/>
      <c r="B50" s="87"/>
      <c r="C50" s="87"/>
      <c r="D50" s="87"/>
      <c r="E50" s="87"/>
      <c r="F50" s="87"/>
      <c r="G50" s="87"/>
      <c r="H50" s="87"/>
      <c r="I50" s="87"/>
    </row>
    <row r="51" spans="1:19" s="87" customFormat="1" ht="24" customHeight="1">
      <c r="A51" s="185">
        <v>8</v>
      </c>
      <c r="B51" s="113" t="s">
        <v>38</v>
      </c>
      <c r="C51" s="190" t="s">
        <v>39</v>
      </c>
      <c r="D51" s="190"/>
      <c r="E51" s="190" t="s">
        <v>11</v>
      </c>
      <c r="F51" s="190"/>
      <c r="H51" s="203" t="s">
        <v>40</v>
      </c>
      <c r="K51" s="75"/>
      <c r="L51" s="75"/>
      <c r="M51" s="75"/>
      <c r="N51" s="75"/>
      <c r="O51" s="75"/>
      <c r="P51" s="75"/>
      <c r="Q51" s="75"/>
      <c r="R51" s="75"/>
      <c r="S51" s="75"/>
    </row>
    <row r="52" spans="1:19" s="87" customFormat="1" ht="24" customHeight="1">
      <c r="A52" s="186"/>
      <c r="B52" s="114" t="s">
        <v>41</v>
      </c>
      <c r="C52" s="213">
        <f>IFERROR(ROUNDDOWN(F42/I37*1/365,3),0)</f>
        <v>0</v>
      </c>
      <c r="D52" s="213"/>
      <c r="E52" s="214">
        <f>ROUNDDOWN(C52*I37,0)</f>
        <v>0</v>
      </c>
      <c r="F52" s="214"/>
      <c r="G52" s="87" t="s">
        <v>42</v>
      </c>
      <c r="H52" s="204"/>
      <c r="I52" s="91" t="s">
        <v>47</v>
      </c>
      <c r="K52" s="75"/>
      <c r="L52" s="75"/>
      <c r="M52" s="75"/>
      <c r="N52" s="75"/>
      <c r="O52" s="75"/>
      <c r="P52" s="75"/>
      <c r="Q52" s="75"/>
      <c r="R52" s="75"/>
      <c r="S52" s="75"/>
    </row>
    <row r="53" spans="1:19" s="87" customFormat="1" ht="24" customHeight="1">
      <c r="A53" s="187"/>
      <c r="B53" s="114" t="s">
        <v>43</v>
      </c>
      <c r="C53" s="213">
        <f>IFERROR(ROUNDDOWN(F43/I38*1/365,3),0)</f>
        <v>0</v>
      </c>
      <c r="D53" s="213"/>
      <c r="E53" s="214">
        <f>ROUNDDOWN(C53*I38,0)</f>
        <v>0</v>
      </c>
      <c r="F53" s="214"/>
      <c r="G53" s="87" t="s">
        <v>42</v>
      </c>
      <c r="H53" s="150" t="s">
        <v>44</v>
      </c>
      <c r="I53" s="91" t="s">
        <v>48</v>
      </c>
      <c r="K53" s="75"/>
      <c r="L53" s="75"/>
      <c r="M53" s="75"/>
      <c r="N53" s="75"/>
      <c r="O53" s="75"/>
      <c r="P53" s="75"/>
      <c r="Q53" s="75"/>
      <c r="R53" s="75"/>
      <c r="S53" s="75"/>
    </row>
    <row r="54" spans="1:19" ht="14.1" customHeight="1">
      <c r="A54" s="87"/>
      <c r="B54" s="87"/>
      <c r="C54" s="87"/>
      <c r="D54" s="87"/>
      <c r="E54" s="87"/>
      <c r="F54" s="87"/>
      <c r="G54" s="87"/>
      <c r="H54" s="87"/>
    </row>
    <row r="55" spans="1:19" ht="25.5" customHeight="1">
      <c r="A55" s="153">
        <v>9</v>
      </c>
      <c r="B55" s="182" t="s">
        <v>75</v>
      </c>
      <c r="C55" s="131" t="s">
        <v>12</v>
      </c>
      <c r="D55" s="133" t="s">
        <v>74</v>
      </c>
      <c r="E55" s="131" t="s">
        <v>13</v>
      </c>
      <c r="G55" s="87"/>
      <c r="H55" s="87"/>
    </row>
    <row r="56" spans="1:19" ht="25.5" customHeight="1">
      <c r="A56" s="153"/>
      <c r="B56" s="182"/>
      <c r="C56" s="117">
        <f>VLOOKUP(N42,Q42:S47,3)</f>
        <v>1140</v>
      </c>
      <c r="D56" s="111">
        <f>IF(I11&lt;M42,0,IF(I11-M42&gt;I33,I33,I11-M42))</f>
        <v>0</v>
      </c>
      <c r="E56" s="117">
        <f>IF(D56&gt;0,C56*D56,0)</f>
        <v>0</v>
      </c>
      <c r="G56" s="87"/>
      <c r="H56" s="87"/>
      <c r="I56" s="87"/>
    </row>
    <row r="57" spans="1:19" ht="14.1" customHeight="1">
      <c r="A57" s="87"/>
      <c r="B57" s="87"/>
      <c r="C57" s="87"/>
      <c r="D57" s="87"/>
      <c r="E57" s="87"/>
      <c r="F57" s="87"/>
      <c r="G57" s="87"/>
      <c r="H57" s="87"/>
      <c r="I57" s="87"/>
    </row>
    <row r="58" spans="1:19" ht="25.5" customHeight="1">
      <c r="A58" s="153">
        <v>10</v>
      </c>
      <c r="B58" s="182" t="s">
        <v>76</v>
      </c>
      <c r="C58" s="131" t="s">
        <v>12</v>
      </c>
      <c r="D58" s="133" t="s">
        <v>74</v>
      </c>
      <c r="E58" s="131" t="s">
        <v>13</v>
      </c>
      <c r="G58" s="87"/>
      <c r="H58" s="87"/>
      <c r="I58" s="87"/>
    </row>
    <row r="59" spans="1:19" ht="25.5" customHeight="1">
      <c r="A59" s="153"/>
      <c r="B59" s="182"/>
      <c r="C59" s="117">
        <f>S47</f>
        <v>2280</v>
      </c>
      <c r="D59" s="118">
        <f>I33-D56</f>
        <v>0</v>
      </c>
      <c r="E59" s="117">
        <f>C59*D59</f>
        <v>0</v>
      </c>
      <c r="G59" s="87"/>
      <c r="H59" s="87"/>
      <c r="I59" s="87"/>
    </row>
    <row r="60" spans="1:19" ht="14.1" customHeight="1">
      <c r="A60" s="87"/>
      <c r="B60" s="87"/>
      <c r="C60" s="87"/>
      <c r="D60" s="87"/>
      <c r="E60" s="87"/>
      <c r="F60" s="87"/>
      <c r="G60" s="87"/>
      <c r="H60" s="87"/>
      <c r="I60" s="87"/>
    </row>
    <row r="61" spans="1:19" ht="23.1" customHeight="1">
      <c r="A61" s="129">
        <v>11</v>
      </c>
      <c r="B61" s="119" t="s">
        <v>28</v>
      </c>
      <c r="C61" s="120" t="str">
        <f>第２号様式別紙１!A4</f>
        <v>非該当</v>
      </c>
      <c r="D61" s="121">
        <f>IF(C61="該当",1.5,1)</f>
        <v>1</v>
      </c>
      <c r="E61" s="87"/>
      <c r="F61" s="87"/>
      <c r="G61" s="87"/>
      <c r="H61" s="87"/>
      <c r="I61" s="87"/>
    </row>
    <row r="62" spans="1:19" ht="14.1" customHeight="1" thickBot="1">
      <c r="A62" s="87"/>
      <c r="B62" s="87"/>
      <c r="C62" s="87"/>
      <c r="D62" s="87"/>
      <c r="E62" s="87"/>
      <c r="F62" s="87"/>
      <c r="G62" s="87"/>
      <c r="H62" s="87"/>
      <c r="I62" s="87"/>
    </row>
    <row r="63" spans="1:19" ht="23.1" customHeight="1" thickBot="1">
      <c r="A63" s="122">
        <v>12</v>
      </c>
      <c r="B63" s="123" t="s">
        <v>14</v>
      </c>
      <c r="C63" s="201">
        <f>(E56+E59)*D61</f>
        <v>0</v>
      </c>
      <c r="D63" s="202"/>
      <c r="E63" s="87"/>
      <c r="F63" s="124"/>
      <c r="G63" s="98"/>
      <c r="H63" s="87"/>
      <c r="I63" s="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3" priority="6">
      <formula>$I$33&lt;0</formula>
    </cfRule>
  </conditionalFormatting>
  <conditionalFormatting sqref="C52:F52">
    <cfRule type="expression" dxfId="42" priority="5">
      <formula>OR($I$37=$I$38,$H$53="Ａ")</formula>
    </cfRule>
  </conditionalFormatting>
  <conditionalFormatting sqref="C53:F53">
    <cfRule type="expression" dxfId="41" priority="4">
      <formula>AND($I$37&lt;&gt;$I$38,$H$53="Ｂ")</formula>
    </cfRule>
  </conditionalFormatting>
  <conditionalFormatting sqref="G52">
    <cfRule type="expression" dxfId="40" priority="3">
      <formula>AND($I$37&lt;&gt;$I$38,$H$53="Ｂ")</formula>
    </cfRule>
  </conditionalFormatting>
  <conditionalFormatting sqref="G53">
    <cfRule type="expression" dxfId="39" priority="2">
      <formula>OR($I$37=$I$38,$H$53="Ａ")</formula>
    </cfRule>
  </conditionalFormatting>
  <conditionalFormatting sqref="H51:H53">
    <cfRule type="expression" dxfId="38" priority="1">
      <formula>$I$37=$I$38</formula>
    </cfRule>
  </conditionalFormatting>
  <conditionalFormatting sqref="I34">
    <cfRule type="expression" dxfId="37"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showGridLines="0" view="pageBreakPreview" zoomScaleNormal="100" zoomScaleSheetLayoutView="100" workbookViewId="0">
      <selection activeCell="P8" sqref="P8:X9"/>
    </sheetView>
  </sheetViews>
  <sheetFormatPr defaultColWidth="3.625" defaultRowHeight="18" customHeight="1"/>
  <cols>
    <col min="1" max="14" width="3.625" style="232"/>
    <col min="15" max="15" width="3.625" style="235"/>
    <col min="16" max="25" width="3.625" style="232"/>
    <col min="26" max="26" width="0" style="232" hidden="1" customWidth="1"/>
    <col min="27" max="29" width="3.625" style="232"/>
    <col min="30" max="31" width="4" style="232" bestFit="1" customWidth="1"/>
    <col min="32" max="16384" width="3.625" style="232"/>
  </cols>
  <sheetData>
    <row r="1" spans="1:24" ht="18" customHeight="1">
      <c r="A1" s="309" t="s">
        <v>157</v>
      </c>
      <c r="B1" s="309"/>
      <c r="C1" s="309"/>
      <c r="D1" s="309"/>
    </row>
    <row r="3" spans="1:24" ht="18" customHeight="1">
      <c r="R3" s="151" t="s">
        <v>129</v>
      </c>
      <c r="S3" s="151"/>
      <c r="T3" s="151"/>
      <c r="U3" s="151"/>
      <c r="V3" s="151"/>
      <c r="W3" s="151"/>
      <c r="X3" s="151"/>
    </row>
    <row r="6" spans="1:24" ht="18" customHeight="1">
      <c r="B6" s="232" t="s">
        <v>123</v>
      </c>
    </row>
    <row r="8" spans="1:24" ht="18" customHeight="1">
      <c r="K8" s="309" t="s">
        <v>124</v>
      </c>
      <c r="L8" s="309"/>
      <c r="M8" s="309"/>
      <c r="N8" s="309"/>
      <c r="P8" s="328"/>
      <c r="Q8" s="152"/>
      <c r="R8" s="152"/>
      <c r="S8" s="152"/>
      <c r="T8" s="152"/>
      <c r="U8" s="152"/>
      <c r="V8" s="152"/>
      <c r="W8" s="152"/>
      <c r="X8" s="152"/>
    </row>
    <row r="9" spans="1:24" ht="18" customHeight="1">
      <c r="K9" s="309"/>
      <c r="L9" s="309"/>
      <c r="M9" s="309"/>
      <c r="N9" s="309"/>
      <c r="P9" s="152"/>
      <c r="Q9" s="152"/>
      <c r="R9" s="152"/>
      <c r="S9" s="152"/>
      <c r="T9" s="152"/>
      <c r="U9" s="152"/>
      <c r="V9" s="152"/>
      <c r="W9" s="152"/>
      <c r="X9" s="152"/>
    </row>
    <row r="10" spans="1:24" s="235" customFormat="1" ht="5.0999999999999996" customHeight="1">
      <c r="K10" s="310"/>
      <c r="L10" s="310"/>
      <c r="M10" s="310"/>
      <c r="N10" s="310"/>
      <c r="O10" s="311"/>
      <c r="P10" s="311"/>
      <c r="Q10" s="311"/>
      <c r="R10" s="311"/>
      <c r="S10" s="311"/>
      <c r="T10" s="311"/>
      <c r="U10" s="311"/>
      <c r="V10" s="311"/>
      <c r="W10" s="311"/>
      <c r="X10" s="311"/>
    </row>
    <row r="11" spans="1:24" ht="18" customHeight="1">
      <c r="K11" s="309" t="s">
        <v>125</v>
      </c>
      <c r="L11" s="309"/>
      <c r="M11" s="309"/>
      <c r="N11" s="309"/>
      <c r="P11" s="152"/>
      <c r="Q11" s="152"/>
      <c r="R11" s="152"/>
      <c r="S11" s="152"/>
      <c r="T11" s="152"/>
      <c r="U11" s="152"/>
      <c r="V11" s="152"/>
      <c r="W11" s="152"/>
      <c r="X11" s="152"/>
    </row>
    <row r="14" spans="1:24" ht="18" customHeight="1">
      <c r="A14" s="312" t="s">
        <v>158</v>
      </c>
      <c r="B14" s="312"/>
      <c r="C14" s="312"/>
      <c r="D14" s="312"/>
      <c r="E14" s="312"/>
      <c r="F14" s="312"/>
      <c r="G14" s="312"/>
      <c r="H14" s="312"/>
      <c r="I14" s="312"/>
      <c r="J14" s="312"/>
      <c r="K14" s="312"/>
      <c r="L14" s="312"/>
      <c r="M14" s="312"/>
      <c r="N14" s="312"/>
      <c r="O14" s="312"/>
      <c r="P14" s="312"/>
      <c r="Q14" s="312"/>
      <c r="R14" s="312"/>
      <c r="S14" s="312"/>
      <c r="T14" s="312"/>
      <c r="U14" s="312"/>
      <c r="V14" s="312"/>
      <c r="W14" s="312"/>
      <c r="X14" s="312"/>
    </row>
    <row r="15" spans="1:24" ht="18" customHeight="1">
      <c r="A15" s="313"/>
      <c r="B15" s="313"/>
      <c r="C15" s="313"/>
      <c r="D15" s="313"/>
      <c r="E15" s="313"/>
      <c r="F15" s="313"/>
      <c r="G15" s="313"/>
      <c r="H15" s="313"/>
      <c r="I15" s="313"/>
      <c r="J15" s="313"/>
      <c r="K15" s="313"/>
      <c r="L15" s="313"/>
      <c r="M15" s="313"/>
      <c r="N15" s="313"/>
      <c r="O15" s="313"/>
      <c r="P15" s="313"/>
      <c r="Q15" s="313"/>
      <c r="R15" s="313"/>
      <c r="S15" s="313"/>
      <c r="T15" s="313"/>
      <c r="U15" s="313"/>
      <c r="V15" s="313"/>
      <c r="W15" s="313"/>
      <c r="X15" s="313"/>
    </row>
    <row r="17" spans="2:24" ht="18" customHeight="1">
      <c r="B17" s="328" t="s">
        <v>159</v>
      </c>
      <c r="C17" s="328"/>
      <c r="D17" s="328"/>
      <c r="E17" s="328"/>
      <c r="F17" s="328"/>
      <c r="G17" s="328"/>
      <c r="H17" s="328"/>
      <c r="I17" s="328"/>
      <c r="J17" s="328"/>
      <c r="K17" s="328"/>
      <c r="L17" s="328"/>
      <c r="M17" s="328"/>
      <c r="N17" s="328"/>
      <c r="O17" s="328"/>
      <c r="P17" s="328"/>
      <c r="Q17" s="328"/>
      <c r="R17" s="328"/>
      <c r="S17" s="328"/>
      <c r="T17" s="328"/>
      <c r="U17" s="328"/>
      <c r="V17" s="328"/>
      <c r="W17" s="328"/>
      <c r="X17" s="328"/>
    </row>
    <row r="18" spans="2:24" ht="18" customHeight="1">
      <c r="B18" s="328"/>
      <c r="C18" s="328"/>
      <c r="D18" s="328"/>
      <c r="E18" s="328"/>
      <c r="F18" s="328"/>
      <c r="G18" s="328"/>
      <c r="H18" s="328"/>
      <c r="I18" s="328"/>
      <c r="J18" s="328"/>
      <c r="K18" s="328"/>
      <c r="L18" s="328"/>
      <c r="M18" s="328"/>
      <c r="N18" s="328"/>
      <c r="O18" s="328"/>
      <c r="P18" s="328"/>
      <c r="Q18" s="328"/>
      <c r="R18" s="328"/>
      <c r="S18" s="328"/>
      <c r="T18" s="328"/>
      <c r="U18" s="328"/>
      <c r="V18" s="328"/>
      <c r="W18" s="328"/>
      <c r="X18" s="328"/>
    </row>
    <row r="19" spans="2:24" ht="18" customHeight="1">
      <c r="B19" s="315"/>
      <c r="C19" s="315"/>
      <c r="D19" s="315"/>
      <c r="E19" s="315"/>
      <c r="F19" s="315"/>
      <c r="G19" s="315"/>
      <c r="H19" s="315"/>
      <c r="I19" s="315"/>
      <c r="J19" s="315"/>
      <c r="K19" s="315"/>
      <c r="L19" s="315"/>
      <c r="M19" s="315"/>
      <c r="N19" s="315"/>
      <c r="O19" s="316"/>
      <c r="P19" s="315"/>
      <c r="Q19" s="315"/>
      <c r="R19" s="315"/>
      <c r="S19" s="315"/>
      <c r="T19" s="315"/>
      <c r="U19" s="315"/>
      <c r="V19" s="315"/>
      <c r="W19" s="315"/>
      <c r="X19" s="315"/>
    </row>
    <row r="20" spans="2:24" ht="18" customHeight="1">
      <c r="B20" s="312" t="s">
        <v>126</v>
      </c>
      <c r="C20" s="312"/>
      <c r="D20" s="312"/>
      <c r="E20" s="312"/>
      <c r="F20" s="312"/>
      <c r="G20" s="312"/>
      <c r="H20" s="312"/>
      <c r="I20" s="312"/>
      <c r="J20" s="312"/>
      <c r="K20" s="312"/>
      <c r="L20" s="312"/>
      <c r="M20" s="312"/>
      <c r="N20" s="312"/>
      <c r="O20" s="312"/>
      <c r="P20" s="312"/>
      <c r="Q20" s="312"/>
      <c r="R20" s="312"/>
      <c r="S20" s="312"/>
      <c r="T20" s="312"/>
      <c r="U20" s="312"/>
      <c r="V20" s="312"/>
      <c r="W20" s="312"/>
      <c r="X20" s="312"/>
    </row>
    <row r="21" spans="2:24" ht="18" customHeight="1">
      <c r="B21" s="313"/>
      <c r="C21" s="313"/>
      <c r="D21" s="313"/>
      <c r="E21" s="313"/>
      <c r="F21" s="313"/>
      <c r="G21" s="313"/>
      <c r="H21" s="313"/>
      <c r="I21" s="313"/>
      <c r="J21" s="313"/>
      <c r="K21" s="313"/>
      <c r="L21" s="313"/>
      <c r="M21" s="313"/>
      <c r="N21" s="313"/>
      <c r="O21" s="313"/>
      <c r="P21" s="313"/>
      <c r="Q21" s="313"/>
      <c r="R21" s="313"/>
      <c r="S21" s="313"/>
      <c r="T21" s="313"/>
      <c r="U21" s="313"/>
      <c r="V21" s="313"/>
      <c r="W21" s="313"/>
      <c r="X21" s="313"/>
    </row>
    <row r="22" spans="2:24" ht="18" customHeight="1">
      <c r="B22" s="232" t="s">
        <v>160</v>
      </c>
    </row>
    <row r="23" spans="2:24" ht="18" customHeight="1">
      <c r="Q23" s="329" t="s">
        <v>127</v>
      </c>
      <c r="R23" s="330" t="str">
        <f>IFERROR(第５号様式別紙１!AB26:AC26*1000,"０")</f>
        <v>０</v>
      </c>
      <c r="S23" s="330"/>
      <c r="T23" s="330"/>
      <c r="U23" s="330"/>
      <c r="V23" s="330"/>
      <c r="W23" s="330"/>
      <c r="X23" s="331" t="s">
        <v>128</v>
      </c>
    </row>
    <row r="24" spans="2:24" ht="18" customHeight="1">
      <c r="B24" s="232" t="s">
        <v>161</v>
      </c>
      <c r="Q24" s="126"/>
      <c r="R24" s="318"/>
      <c r="S24" s="318"/>
      <c r="T24" s="318"/>
      <c r="U24" s="318"/>
      <c r="V24" s="318"/>
      <c r="W24" s="318"/>
      <c r="X24" s="317"/>
    </row>
    <row r="25" spans="2:24" ht="18" customHeight="1">
      <c r="Q25" s="126"/>
      <c r="R25" s="318"/>
      <c r="S25" s="318"/>
      <c r="T25" s="318"/>
      <c r="U25" s="318"/>
      <c r="V25" s="318"/>
      <c r="W25" s="318"/>
      <c r="X25" s="317"/>
    </row>
    <row r="26" spans="2:24" ht="18" customHeight="1">
      <c r="B26" s="232" t="s">
        <v>162</v>
      </c>
      <c r="Q26" s="126"/>
      <c r="R26" s="318"/>
      <c r="S26" s="318"/>
      <c r="T26" s="318"/>
      <c r="U26" s="318"/>
      <c r="V26" s="318"/>
      <c r="W26" s="318"/>
      <c r="X26" s="317"/>
    </row>
    <row r="27" spans="2:24" ht="18" customHeight="1">
      <c r="Q27" s="126"/>
      <c r="R27" s="318"/>
      <c r="S27" s="318"/>
      <c r="T27" s="318"/>
      <c r="U27" s="318"/>
      <c r="V27" s="318"/>
      <c r="W27" s="318"/>
      <c r="X27" s="317"/>
    </row>
    <row r="28" spans="2:24" ht="18" customHeight="1">
      <c r="B28" s="232" t="s">
        <v>136</v>
      </c>
      <c r="Q28" s="126"/>
      <c r="R28" s="318"/>
      <c r="S28" s="318"/>
      <c r="T28" s="318"/>
      <c r="U28" s="318"/>
      <c r="V28" s="318"/>
      <c r="W28" s="318"/>
      <c r="X28" s="317"/>
    </row>
    <row r="29" spans="2:24" ht="18" customHeight="1">
      <c r="B29" s="232" t="s">
        <v>163</v>
      </c>
      <c r="Q29" s="126"/>
      <c r="R29" s="318"/>
      <c r="S29" s="318"/>
      <c r="T29" s="318"/>
      <c r="U29" s="318"/>
      <c r="V29" s="318"/>
      <c r="W29" s="318"/>
      <c r="X29" s="317"/>
    </row>
    <row r="30" spans="2:24" ht="18" customHeight="1">
      <c r="B30" s="232" t="s">
        <v>164</v>
      </c>
      <c r="Q30" s="126"/>
      <c r="R30" s="318"/>
      <c r="S30" s="318"/>
      <c r="T30" s="318"/>
      <c r="U30" s="318"/>
      <c r="V30" s="318"/>
      <c r="W30" s="318"/>
      <c r="X30" s="317"/>
    </row>
  </sheetData>
  <sheetProtection sheet="1" selectLockedCells="1"/>
  <mergeCells count="10">
    <mergeCell ref="A14:X14"/>
    <mergeCell ref="B17:X18"/>
    <mergeCell ref="B20:X20"/>
    <mergeCell ref="R23:W23"/>
    <mergeCell ref="A1:D1"/>
    <mergeCell ref="R3:X3"/>
    <mergeCell ref="K8:N9"/>
    <mergeCell ref="P8:X9"/>
    <mergeCell ref="K11:N11"/>
    <mergeCell ref="P11:X11"/>
  </mergeCells>
  <phoneticPr fontId="1"/>
  <pageMargins left="0.78740157480314965" right="0.78740157480314965" top="0.59055118110236227" bottom="0.19685039370078741" header="0.31496062992125984"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1"/>
  <sheetViews>
    <sheetView view="pageBreakPreview" zoomScale="85" zoomScaleNormal="85" zoomScaleSheetLayoutView="85" workbookViewId="0">
      <selection activeCell="A4" sqref="A4:B4"/>
    </sheetView>
  </sheetViews>
  <sheetFormatPr defaultRowHeight="27" customHeight="1"/>
  <cols>
    <col min="1" max="1" width="5.625" style="75" customWidth="1"/>
    <col min="2" max="6" width="10.625" style="75" customWidth="1"/>
    <col min="7" max="11" width="7.625" style="75" customWidth="1"/>
    <col min="12" max="12" width="10.625" style="75" customWidth="1"/>
    <col min="13" max="17" width="7.625" style="75" customWidth="1"/>
    <col min="18" max="18" width="10.625" style="75" customWidth="1"/>
    <col min="19" max="25" width="7.625" style="75" customWidth="1"/>
    <col min="26" max="28" width="10.625" style="75" customWidth="1"/>
    <col min="29" max="29" width="11.75" style="75" customWidth="1"/>
    <col min="30" max="30" width="9" style="75"/>
    <col min="31" max="31" width="9" style="75" hidden="1" customWidth="1"/>
    <col min="32" max="16384" width="9" style="75"/>
  </cols>
  <sheetData>
    <row r="1" spans="1:31" ht="35.1" customHeight="1">
      <c r="A1" s="142" t="s">
        <v>165</v>
      </c>
    </row>
    <row r="2" spans="1:31" s="232" customFormat="1" ht="27" customHeight="1">
      <c r="A2" s="231"/>
    </row>
    <row r="3" spans="1:31" s="232" customFormat="1" ht="27" customHeight="1" thickBot="1">
      <c r="A3" s="231" t="s">
        <v>150</v>
      </c>
    </row>
    <row r="4" spans="1:31" s="232" customFormat="1" ht="27" customHeight="1" thickBot="1">
      <c r="A4" s="229" t="s">
        <v>154</v>
      </c>
      <c r="B4" s="230"/>
      <c r="C4" s="233" t="s">
        <v>151</v>
      </c>
      <c r="AE4" s="232" t="s">
        <v>153</v>
      </c>
    </row>
    <row r="5" spans="1:31" s="235" customFormat="1" ht="20.100000000000001" customHeight="1">
      <c r="A5" s="234"/>
      <c r="B5" s="234"/>
      <c r="AE5" s="235" t="s">
        <v>154</v>
      </c>
    </row>
    <row r="6" spans="1:31" s="232" customFormat="1" ht="27" customHeight="1">
      <c r="A6" s="231" t="s">
        <v>152</v>
      </c>
    </row>
    <row r="7" spans="1:31" s="232" customFormat="1" ht="27" customHeight="1">
      <c r="A7" s="203" t="s">
        <v>5</v>
      </c>
      <c r="B7" s="236" t="s">
        <v>56</v>
      </c>
      <c r="C7" s="236"/>
      <c r="D7" s="236"/>
      <c r="E7" s="237" t="s">
        <v>29</v>
      </c>
      <c r="F7" s="238" t="s">
        <v>45</v>
      </c>
      <c r="G7" s="238"/>
      <c r="H7" s="238"/>
      <c r="I7" s="238"/>
      <c r="J7" s="238"/>
      <c r="K7" s="238"/>
      <c r="L7" s="239" t="s">
        <v>46</v>
      </c>
      <c r="M7" s="240"/>
      <c r="N7" s="240"/>
      <c r="O7" s="240"/>
      <c r="P7" s="240"/>
      <c r="Q7" s="241"/>
      <c r="R7" s="185" t="s">
        <v>55</v>
      </c>
      <c r="S7" s="153"/>
      <c r="T7" s="153"/>
      <c r="U7" s="153"/>
      <c r="V7" s="153"/>
      <c r="W7" s="242" t="s">
        <v>109</v>
      </c>
      <c r="X7" s="243"/>
      <c r="Y7" s="244"/>
      <c r="Z7" s="245" t="s">
        <v>26</v>
      </c>
      <c r="AA7" s="245" t="s">
        <v>22</v>
      </c>
      <c r="AB7" s="245" t="s">
        <v>23</v>
      </c>
      <c r="AC7" s="245" t="s">
        <v>166</v>
      </c>
    </row>
    <row r="8" spans="1:31" s="255" customFormat="1" ht="99.95" customHeight="1">
      <c r="A8" s="203"/>
      <c r="B8" s="236"/>
      <c r="C8" s="236"/>
      <c r="D8" s="236"/>
      <c r="E8" s="246"/>
      <c r="F8" s="247" t="s">
        <v>16</v>
      </c>
      <c r="G8" s="248" t="s">
        <v>0</v>
      </c>
      <c r="H8" s="249" t="s">
        <v>1</v>
      </c>
      <c r="I8" s="249" t="s">
        <v>2</v>
      </c>
      <c r="J8" s="249" t="s">
        <v>4</v>
      </c>
      <c r="K8" s="250" t="s">
        <v>3</v>
      </c>
      <c r="L8" s="251" t="s">
        <v>16</v>
      </c>
      <c r="M8" s="248" t="s">
        <v>0</v>
      </c>
      <c r="N8" s="249" t="s">
        <v>1</v>
      </c>
      <c r="O8" s="249" t="s">
        <v>2</v>
      </c>
      <c r="P8" s="252" t="s">
        <v>4</v>
      </c>
      <c r="Q8" s="250" t="s">
        <v>24</v>
      </c>
      <c r="R8" s="251" t="s">
        <v>16</v>
      </c>
      <c r="S8" s="248" t="s">
        <v>0</v>
      </c>
      <c r="T8" s="249" t="s">
        <v>1</v>
      </c>
      <c r="U8" s="249" t="s">
        <v>2</v>
      </c>
      <c r="V8" s="250" t="s">
        <v>4</v>
      </c>
      <c r="W8" s="253" t="s">
        <v>16</v>
      </c>
      <c r="X8" s="248" t="s">
        <v>2</v>
      </c>
      <c r="Y8" s="250" t="s">
        <v>10</v>
      </c>
      <c r="Z8" s="254"/>
      <c r="AA8" s="254"/>
      <c r="AB8" s="254"/>
      <c r="AC8" s="254"/>
    </row>
    <row r="9" spans="1:31" s="232" customFormat="1" ht="27" customHeight="1">
      <c r="A9" s="143" t="s">
        <v>89</v>
      </c>
      <c r="B9" s="256" t="str">
        <f>第５号様式別紙２①!B3&amp;""</f>
        <v/>
      </c>
      <c r="C9" s="256"/>
      <c r="D9" s="256"/>
      <c r="E9" s="257" t="str">
        <f>第５号様式別紙２①!C$5&amp;""</f>
        <v/>
      </c>
      <c r="F9" s="258">
        <f>SUM($G$9:$K$9)</f>
        <v>0</v>
      </c>
      <c r="G9" s="259">
        <f>第５号様式別紙２①!C11</f>
        <v>0</v>
      </c>
      <c r="H9" s="260">
        <f>第５号様式別紙２①!D11</f>
        <v>0</v>
      </c>
      <c r="I9" s="260">
        <f>第５号様式別紙２①!E11</f>
        <v>0</v>
      </c>
      <c r="J9" s="260">
        <f>第５号様式別紙２①!F11</f>
        <v>0</v>
      </c>
      <c r="K9" s="261">
        <f>第５号様式別紙２①!G11</f>
        <v>0</v>
      </c>
      <c r="L9" s="262">
        <f t="shared" ref="L9:L13" si="0">SUM(M9:P9)</f>
        <v>0</v>
      </c>
      <c r="M9" s="259">
        <f>第５号様式別紙２①!C18</f>
        <v>0</v>
      </c>
      <c r="N9" s="260">
        <f>第５号様式別紙２①!D18</f>
        <v>0</v>
      </c>
      <c r="O9" s="260">
        <f>第５号様式別紙２①!E18</f>
        <v>0</v>
      </c>
      <c r="P9" s="263">
        <f>第５号様式別紙２①!F18</f>
        <v>0</v>
      </c>
      <c r="Q9" s="261">
        <f>第５号様式別紙２①!G18</f>
        <v>0</v>
      </c>
      <c r="R9" s="262">
        <f>SUM(S9:V9)</f>
        <v>0</v>
      </c>
      <c r="S9" s="259">
        <f>第５号様式別紙２①!C22</f>
        <v>0</v>
      </c>
      <c r="T9" s="260">
        <f>第５号様式別紙２①!D22</f>
        <v>0</v>
      </c>
      <c r="U9" s="260">
        <f>第５号様式別紙２①!E22</f>
        <v>0</v>
      </c>
      <c r="V9" s="261">
        <f>第５号様式別紙２①!F22</f>
        <v>0</v>
      </c>
      <c r="W9" s="264">
        <f>SUM(X9:Y9)</f>
        <v>0</v>
      </c>
      <c r="X9" s="259">
        <f>第５号様式別紙２①!C26</f>
        <v>0</v>
      </c>
      <c r="Y9" s="261">
        <f>第５号様式別紙２①!D26</f>
        <v>0</v>
      </c>
      <c r="Z9" s="262">
        <f>第５号様式別紙２①!I33</f>
        <v>0</v>
      </c>
      <c r="AA9" s="265">
        <f>第５号様式別紙２①!N$42</f>
        <v>0</v>
      </c>
      <c r="AB9" s="262">
        <f>第５号様式別紙２①!M$42</f>
        <v>0</v>
      </c>
      <c r="AC9" s="266">
        <f>第５号様式別紙２①!C$63</f>
        <v>0</v>
      </c>
    </row>
    <row r="10" spans="1:31" s="232" customFormat="1" ht="27" customHeight="1">
      <c r="A10" s="143" t="s">
        <v>90</v>
      </c>
      <c r="B10" s="256" t="str">
        <f>第５号様式別紙２②!B$3&amp;""</f>
        <v/>
      </c>
      <c r="C10" s="256"/>
      <c r="D10" s="256"/>
      <c r="E10" s="257" t="str">
        <f>第５号様式別紙２②!C$5&amp;""</f>
        <v/>
      </c>
      <c r="F10" s="258">
        <f>SUM(G10:K10)</f>
        <v>0</v>
      </c>
      <c r="G10" s="259">
        <f>第５号様式別紙２②!C$11</f>
        <v>0</v>
      </c>
      <c r="H10" s="260">
        <f>第５号様式別紙２②!D$11</f>
        <v>0</v>
      </c>
      <c r="I10" s="260">
        <f>第５号様式別紙２②!E$11</f>
        <v>0</v>
      </c>
      <c r="J10" s="260">
        <f>第５号様式別紙２②!F$11</f>
        <v>0</v>
      </c>
      <c r="K10" s="261">
        <f>第５号様式別紙２②!G$11</f>
        <v>0</v>
      </c>
      <c r="L10" s="262">
        <f t="shared" si="0"/>
        <v>0</v>
      </c>
      <c r="M10" s="259">
        <f>第５号様式別紙２②!C$18</f>
        <v>0</v>
      </c>
      <c r="N10" s="260">
        <f>第５号様式別紙２②!D$18</f>
        <v>0</v>
      </c>
      <c r="O10" s="260">
        <f>第５号様式別紙２②!E$18</f>
        <v>0</v>
      </c>
      <c r="P10" s="263">
        <f>第５号様式別紙２②!F$18</f>
        <v>0</v>
      </c>
      <c r="Q10" s="261">
        <f>第５号様式別紙２②!G$18</f>
        <v>0</v>
      </c>
      <c r="R10" s="262">
        <f t="shared" ref="R10:R13" si="1">SUM(S10:V10)</f>
        <v>0</v>
      </c>
      <c r="S10" s="259">
        <f>第５号様式別紙２②!C$22</f>
        <v>0</v>
      </c>
      <c r="T10" s="260">
        <f>第５号様式別紙２②!D$22</f>
        <v>0</v>
      </c>
      <c r="U10" s="260">
        <f>第５号様式別紙２②!E$22</f>
        <v>0</v>
      </c>
      <c r="V10" s="261">
        <f>第５号様式別紙２②!F$22</f>
        <v>0</v>
      </c>
      <c r="W10" s="264">
        <f t="shared" ref="W10:W13" si="2">SUM(X10:Y10)</f>
        <v>0</v>
      </c>
      <c r="X10" s="259">
        <f>第５号様式別紙２②!C$26</f>
        <v>0</v>
      </c>
      <c r="Y10" s="261">
        <f>第５号様式別紙２②!D$26</f>
        <v>0</v>
      </c>
      <c r="Z10" s="262">
        <f>第５号様式別紙２②!I$33</f>
        <v>0</v>
      </c>
      <c r="AA10" s="265">
        <f>第５号様式別紙２②!N$42</f>
        <v>0</v>
      </c>
      <c r="AB10" s="262">
        <f>第５号様式別紙２②!M$42</f>
        <v>0</v>
      </c>
      <c r="AC10" s="266">
        <f>第５号様式別紙２②!C$63</f>
        <v>0</v>
      </c>
    </row>
    <row r="11" spans="1:31" s="232" customFormat="1" ht="27" customHeight="1">
      <c r="A11" s="143" t="s">
        <v>143</v>
      </c>
      <c r="B11" s="256" t="str">
        <f>第５号様式別紙２③!B$3&amp;""</f>
        <v/>
      </c>
      <c r="C11" s="256"/>
      <c r="D11" s="256"/>
      <c r="E11" s="257" t="str">
        <f>第５号様式別紙２③!C$5&amp;""</f>
        <v/>
      </c>
      <c r="F11" s="258">
        <f t="shared" ref="F11:F13" si="3">SUM(G11:K11)</f>
        <v>0</v>
      </c>
      <c r="G11" s="259">
        <f>第５号様式別紙２③!C$11</f>
        <v>0</v>
      </c>
      <c r="H11" s="260">
        <f>第５号様式別紙２③!D$11</f>
        <v>0</v>
      </c>
      <c r="I11" s="260">
        <f>第５号様式別紙２③!E$11</f>
        <v>0</v>
      </c>
      <c r="J11" s="260">
        <f>第５号様式別紙２③!F$11</f>
        <v>0</v>
      </c>
      <c r="K11" s="261">
        <f>第５号様式別紙２③!G$11</f>
        <v>0</v>
      </c>
      <c r="L11" s="262">
        <f t="shared" si="0"/>
        <v>0</v>
      </c>
      <c r="M11" s="259">
        <f>第５号様式別紙２③!C$18</f>
        <v>0</v>
      </c>
      <c r="N11" s="260">
        <f>第５号様式別紙２③!D$18</f>
        <v>0</v>
      </c>
      <c r="O11" s="260">
        <f>第５号様式別紙２③!E$18</f>
        <v>0</v>
      </c>
      <c r="P11" s="263">
        <f>第５号様式別紙２③!F$18</f>
        <v>0</v>
      </c>
      <c r="Q11" s="261">
        <f>第５号様式別紙２③!G$18</f>
        <v>0</v>
      </c>
      <c r="R11" s="262">
        <f t="shared" si="1"/>
        <v>0</v>
      </c>
      <c r="S11" s="259">
        <f>第５号様式別紙２③!C$22</f>
        <v>0</v>
      </c>
      <c r="T11" s="260">
        <f>第５号様式別紙２③!D$22</f>
        <v>0</v>
      </c>
      <c r="U11" s="260">
        <f>第５号様式別紙２③!E$22</f>
        <v>0</v>
      </c>
      <c r="V11" s="261">
        <f>第５号様式別紙２③!F$22</f>
        <v>0</v>
      </c>
      <c r="W11" s="264">
        <f t="shared" si="2"/>
        <v>0</v>
      </c>
      <c r="X11" s="259">
        <f>第５号様式別紙２③!C$26</f>
        <v>0</v>
      </c>
      <c r="Y11" s="261">
        <f>第５号様式別紙２③!D$26</f>
        <v>0</v>
      </c>
      <c r="Z11" s="262">
        <f>第５号様式別紙２③!I$33</f>
        <v>0</v>
      </c>
      <c r="AA11" s="265">
        <f>第５号様式別紙２③!N$42</f>
        <v>0</v>
      </c>
      <c r="AB11" s="262">
        <f>第５号様式別紙２③!M$42</f>
        <v>0</v>
      </c>
      <c r="AC11" s="266">
        <f>第５号様式別紙２③!C$63</f>
        <v>0</v>
      </c>
    </row>
    <row r="12" spans="1:31" s="232" customFormat="1" ht="27" customHeight="1">
      <c r="A12" s="143" t="s">
        <v>144</v>
      </c>
      <c r="B12" s="256" t="str">
        <f>第５号様式別紙２④!B$3&amp;""</f>
        <v/>
      </c>
      <c r="C12" s="256"/>
      <c r="D12" s="256"/>
      <c r="E12" s="257" t="str">
        <f>第５号様式別紙２④!C$5&amp;""</f>
        <v/>
      </c>
      <c r="F12" s="258">
        <f t="shared" si="3"/>
        <v>0</v>
      </c>
      <c r="G12" s="259">
        <f>第５号様式別紙２④!C$11</f>
        <v>0</v>
      </c>
      <c r="H12" s="260">
        <f>第５号様式別紙２④!D$11</f>
        <v>0</v>
      </c>
      <c r="I12" s="260">
        <f>第５号様式別紙２④!E$11</f>
        <v>0</v>
      </c>
      <c r="J12" s="260">
        <f>第５号様式別紙２④!F$11</f>
        <v>0</v>
      </c>
      <c r="K12" s="261">
        <f>第５号様式別紙２④!G$11</f>
        <v>0</v>
      </c>
      <c r="L12" s="262">
        <f t="shared" si="0"/>
        <v>0</v>
      </c>
      <c r="M12" s="259">
        <f>第５号様式別紙２④!C$18</f>
        <v>0</v>
      </c>
      <c r="N12" s="260">
        <f>第５号様式別紙２④!D$18</f>
        <v>0</v>
      </c>
      <c r="O12" s="260">
        <f>第５号様式別紙２④!E$18</f>
        <v>0</v>
      </c>
      <c r="P12" s="263">
        <f>第５号様式別紙２④!F$18</f>
        <v>0</v>
      </c>
      <c r="Q12" s="261">
        <f>第５号様式別紙２④!G$18</f>
        <v>0</v>
      </c>
      <c r="R12" s="262">
        <f t="shared" si="1"/>
        <v>0</v>
      </c>
      <c r="S12" s="259">
        <f>第５号様式別紙２④!C$22</f>
        <v>0</v>
      </c>
      <c r="T12" s="260">
        <f>第５号様式別紙２④!D$22</f>
        <v>0</v>
      </c>
      <c r="U12" s="260">
        <f>第５号様式別紙２④!E$22</f>
        <v>0</v>
      </c>
      <c r="V12" s="261">
        <f>第５号様式別紙２④!F$22</f>
        <v>0</v>
      </c>
      <c r="W12" s="264">
        <f t="shared" si="2"/>
        <v>0</v>
      </c>
      <c r="X12" s="259">
        <f>第５号様式別紙２④!C$26</f>
        <v>0</v>
      </c>
      <c r="Y12" s="261">
        <f>第５号様式別紙２④!D$26</f>
        <v>0</v>
      </c>
      <c r="Z12" s="262">
        <f>第５号様式別紙２④!I$33</f>
        <v>0</v>
      </c>
      <c r="AA12" s="265">
        <f>第５号様式別紙２④!N$42</f>
        <v>0</v>
      </c>
      <c r="AB12" s="262">
        <f>第５号様式別紙２④!M$42</f>
        <v>0</v>
      </c>
      <c r="AC12" s="266">
        <f>第５号様式別紙２④!C$63</f>
        <v>0</v>
      </c>
    </row>
    <row r="13" spans="1:31" s="232" customFormat="1" ht="27" customHeight="1" thickBot="1">
      <c r="A13" s="143" t="s">
        <v>145</v>
      </c>
      <c r="B13" s="256" t="str">
        <f>第５号様式別紙２⑤!B$3&amp;""</f>
        <v/>
      </c>
      <c r="C13" s="256"/>
      <c r="D13" s="256"/>
      <c r="E13" s="257" t="str">
        <f>第５号様式別紙２⑤!C$5&amp;""</f>
        <v/>
      </c>
      <c r="F13" s="258">
        <f t="shared" si="3"/>
        <v>0</v>
      </c>
      <c r="G13" s="259">
        <f>第５号様式別紙２⑤!C$11</f>
        <v>0</v>
      </c>
      <c r="H13" s="260">
        <f>第５号様式別紙２⑤!D$11</f>
        <v>0</v>
      </c>
      <c r="I13" s="260">
        <f>第５号様式別紙２⑤!E$11</f>
        <v>0</v>
      </c>
      <c r="J13" s="260">
        <f>第５号様式別紙２⑤!F$11</f>
        <v>0</v>
      </c>
      <c r="K13" s="261">
        <f>第５号様式別紙２⑤!G$11</f>
        <v>0</v>
      </c>
      <c r="L13" s="262">
        <f t="shared" si="0"/>
        <v>0</v>
      </c>
      <c r="M13" s="259">
        <f>第５号様式別紙２⑤!C$18</f>
        <v>0</v>
      </c>
      <c r="N13" s="260">
        <f>第５号様式別紙２⑤!D$18</f>
        <v>0</v>
      </c>
      <c r="O13" s="260">
        <f>第５号様式別紙２⑤!E$18</f>
        <v>0</v>
      </c>
      <c r="P13" s="263">
        <f>第５号様式別紙２⑤!F$18</f>
        <v>0</v>
      </c>
      <c r="Q13" s="261">
        <f>第５号様式別紙２⑤!G$18</f>
        <v>0</v>
      </c>
      <c r="R13" s="262">
        <f t="shared" si="1"/>
        <v>0</v>
      </c>
      <c r="S13" s="259">
        <f>第５号様式別紙２⑤!C$22</f>
        <v>0</v>
      </c>
      <c r="T13" s="260">
        <f>第５号様式別紙２⑤!D$22</f>
        <v>0</v>
      </c>
      <c r="U13" s="260">
        <f>第５号様式別紙２⑤!E$22</f>
        <v>0</v>
      </c>
      <c r="V13" s="261">
        <f>第５号様式別紙２⑤!F$22</f>
        <v>0</v>
      </c>
      <c r="W13" s="264">
        <f t="shared" si="2"/>
        <v>0</v>
      </c>
      <c r="X13" s="259">
        <f>第５号様式別紙２⑤!C$26</f>
        <v>0</v>
      </c>
      <c r="Y13" s="261">
        <f>第５号様式別紙２⑤!D$26</f>
        <v>0</v>
      </c>
      <c r="Z13" s="262">
        <f>第５号様式別紙２⑤!I$33</f>
        <v>0</v>
      </c>
      <c r="AA13" s="265">
        <f>第５号様式別紙２⑤!N$42</f>
        <v>0</v>
      </c>
      <c r="AB13" s="262">
        <f>第５号様式別紙２⑤!M$42</f>
        <v>0</v>
      </c>
      <c r="AC13" s="266">
        <f>第５号様式別紙２⑤!C$63</f>
        <v>0</v>
      </c>
    </row>
    <row r="14" spans="1:31" s="232" customFormat="1" ht="27" customHeight="1" thickTop="1">
      <c r="A14" s="267"/>
      <c r="B14" s="267"/>
      <c r="C14" s="267"/>
      <c r="E14" s="268" t="s">
        <v>17</v>
      </c>
      <c r="F14" s="269">
        <f t="shared" ref="F14:Z14" si="4">SUM(F9:F13)</f>
        <v>0</v>
      </c>
      <c r="G14" s="270">
        <f t="shared" si="4"/>
        <v>0</v>
      </c>
      <c r="H14" s="271">
        <f t="shared" si="4"/>
        <v>0</v>
      </c>
      <c r="I14" s="271">
        <f t="shared" si="4"/>
        <v>0</v>
      </c>
      <c r="J14" s="271">
        <f t="shared" si="4"/>
        <v>0</v>
      </c>
      <c r="K14" s="272">
        <f t="shared" si="4"/>
        <v>0</v>
      </c>
      <c r="L14" s="273">
        <f t="shared" si="4"/>
        <v>0</v>
      </c>
      <c r="M14" s="270">
        <f t="shared" si="4"/>
        <v>0</v>
      </c>
      <c r="N14" s="271">
        <f t="shared" si="4"/>
        <v>0</v>
      </c>
      <c r="O14" s="271">
        <f t="shared" si="4"/>
        <v>0</v>
      </c>
      <c r="P14" s="274">
        <f t="shared" si="4"/>
        <v>0</v>
      </c>
      <c r="Q14" s="272">
        <f t="shared" si="4"/>
        <v>0</v>
      </c>
      <c r="R14" s="273">
        <f t="shared" si="4"/>
        <v>0</v>
      </c>
      <c r="S14" s="270">
        <f t="shared" si="4"/>
        <v>0</v>
      </c>
      <c r="T14" s="271">
        <f t="shared" si="4"/>
        <v>0</v>
      </c>
      <c r="U14" s="271">
        <f t="shared" si="4"/>
        <v>0</v>
      </c>
      <c r="V14" s="272">
        <f t="shared" si="4"/>
        <v>0</v>
      </c>
      <c r="W14" s="275">
        <f t="shared" si="4"/>
        <v>0</v>
      </c>
      <c r="X14" s="270">
        <f t="shared" si="4"/>
        <v>0</v>
      </c>
      <c r="Y14" s="272">
        <f t="shared" si="4"/>
        <v>0</v>
      </c>
      <c r="Z14" s="273">
        <f t="shared" si="4"/>
        <v>0</v>
      </c>
      <c r="AA14" s="276"/>
      <c r="AB14" s="276"/>
      <c r="AC14" s="277">
        <f>SUM(AC9:AC13)</f>
        <v>0</v>
      </c>
    </row>
    <row r="15" spans="1:31" s="232" customFormat="1" ht="20.100000000000001" customHeight="1">
      <c r="A15" s="278"/>
      <c r="B15" s="278"/>
      <c r="C15" s="278"/>
      <c r="D15" s="278"/>
      <c r="F15" s="278"/>
      <c r="G15" s="278"/>
      <c r="H15" s="278"/>
      <c r="I15" s="278"/>
      <c r="J15" s="278"/>
      <c r="R15" s="279" t="s">
        <v>110</v>
      </c>
    </row>
    <row r="16" spans="1:31" s="232" customFormat="1" ht="39.950000000000003" customHeight="1">
      <c r="A16" s="280" t="s">
        <v>146</v>
      </c>
      <c r="B16" s="281"/>
      <c r="C16" s="203" t="s">
        <v>32</v>
      </c>
      <c r="D16" s="204"/>
      <c r="E16" s="159" t="s">
        <v>31</v>
      </c>
      <c r="F16" s="164"/>
      <c r="G16" s="204" t="s">
        <v>33</v>
      </c>
      <c r="H16" s="204"/>
      <c r="I16" s="203" t="s">
        <v>34</v>
      </c>
      <c r="J16" s="204"/>
    </row>
    <row r="17" spans="1:29" s="232" customFormat="1" ht="27" customHeight="1">
      <c r="A17" s="282" t="str">
        <f>IF(G17&gt;=I17,"○","×")</f>
        <v>○</v>
      </c>
      <c r="B17" s="283"/>
      <c r="C17" s="284">
        <f>SUM(G14,H14,J14)</f>
        <v>0</v>
      </c>
      <c r="D17" s="285"/>
      <c r="E17" s="286">
        <f>SUM(M14,N14,P14)</f>
        <v>0</v>
      </c>
      <c r="F17" s="287"/>
      <c r="G17" s="284">
        <f>C17-E17</f>
        <v>0</v>
      </c>
      <c r="H17" s="214"/>
      <c r="I17" s="284">
        <f>Z14</f>
        <v>0</v>
      </c>
      <c r="J17" s="214"/>
    </row>
    <row r="18" spans="1:29" s="232" customFormat="1" ht="20.100000000000001" customHeight="1">
      <c r="A18" s="278"/>
      <c r="B18" s="278"/>
      <c r="C18" s="278"/>
      <c r="D18" s="278"/>
      <c r="F18" s="278"/>
      <c r="G18" s="278"/>
      <c r="H18" s="278"/>
      <c r="I18" s="278"/>
    </row>
    <row r="19" spans="1:29" s="232" customFormat="1" ht="39.950000000000003" customHeight="1">
      <c r="A19" s="288" t="s">
        <v>147</v>
      </c>
      <c r="B19" s="289"/>
      <c r="C19" s="290" t="s">
        <v>51</v>
      </c>
      <c r="D19" s="291"/>
      <c r="E19" s="278"/>
      <c r="F19" s="278"/>
      <c r="G19" s="278"/>
    </row>
    <row r="20" spans="1:29" s="232" customFormat="1" ht="27" customHeight="1">
      <c r="A20" s="292" t="str">
        <f>IF(C20=0,"○","×")</f>
        <v>○</v>
      </c>
      <c r="B20" s="292"/>
      <c r="C20" s="286">
        <f>R14</f>
        <v>0</v>
      </c>
      <c r="D20" s="287"/>
      <c r="E20" s="278"/>
      <c r="F20" s="278"/>
      <c r="G20" s="278"/>
    </row>
    <row r="21" spans="1:29" s="232" customFormat="1" ht="20.100000000000001" customHeight="1">
      <c r="A21" s="278"/>
      <c r="B21" s="278"/>
      <c r="C21" s="278"/>
      <c r="E21" s="278"/>
      <c r="F21" s="278"/>
      <c r="G21" s="278"/>
      <c r="H21" s="278"/>
      <c r="I21" s="278"/>
    </row>
    <row r="22" spans="1:29" s="232" customFormat="1" ht="39.950000000000003" customHeight="1">
      <c r="A22" s="280" t="s">
        <v>148</v>
      </c>
      <c r="B22" s="293"/>
      <c r="C22" s="294" t="s">
        <v>50</v>
      </c>
      <c r="D22" s="295"/>
      <c r="E22" s="278"/>
      <c r="F22" s="278"/>
      <c r="G22" s="278"/>
      <c r="H22" s="278"/>
    </row>
    <row r="23" spans="1:29" s="232" customFormat="1" ht="27" customHeight="1">
      <c r="A23" s="292" t="str">
        <f>IF(C23&gt;0,"○","×")</f>
        <v>×</v>
      </c>
      <c r="B23" s="292"/>
      <c r="C23" s="296">
        <f>COUNTIFS(F9:F13,"&gt;=20",E9:E13,"廃止*")</f>
        <v>0</v>
      </c>
      <c r="D23" s="287"/>
      <c r="E23" s="278"/>
      <c r="F23" s="278"/>
      <c r="G23" s="278"/>
      <c r="H23" s="278"/>
    </row>
    <row r="24" spans="1:29" s="232" customFormat="1" ht="20.100000000000001" customHeight="1" thickBot="1">
      <c r="A24" s="278"/>
      <c r="B24" s="278"/>
      <c r="C24" s="278"/>
      <c r="E24" s="278"/>
      <c r="F24" s="278"/>
      <c r="G24" s="278"/>
      <c r="H24" s="278"/>
      <c r="I24" s="278"/>
      <c r="J24" s="278"/>
    </row>
    <row r="25" spans="1:29" s="232" customFormat="1" ht="39.950000000000003" customHeight="1">
      <c r="A25" s="297" t="s">
        <v>30</v>
      </c>
      <c r="B25" s="281"/>
      <c r="C25" s="203" t="s">
        <v>52</v>
      </c>
      <c r="D25" s="204"/>
      <c r="E25" s="159" t="s">
        <v>53</v>
      </c>
      <c r="F25" s="164"/>
      <c r="G25" s="204" t="s">
        <v>54</v>
      </c>
      <c r="H25" s="204"/>
      <c r="AB25" s="298" t="s">
        <v>168</v>
      </c>
      <c r="AC25" s="299"/>
    </row>
    <row r="26" spans="1:29" s="232" customFormat="1" ht="27" customHeight="1" thickBot="1">
      <c r="A26" s="282" t="str">
        <f>IF(G26&gt;=10%,"○","×")</f>
        <v>○</v>
      </c>
      <c r="B26" s="283"/>
      <c r="C26" s="284">
        <f>SUM(G14,H14,J14)</f>
        <v>0</v>
      </c>
      <c r="D26" s="285"/>
      <c r="E26" s="286">
        <f>Z14</f>
        <v>0</v>
      </c>
      <c r="F26" s="287"/>
      <c r="G26" s="213" t="str">
        <f>IFERROR(E26/C26,"－")</f>
        <v>－</v>
      </c>
      <c r="H26" s="213"/>
      <c r="AB26" s="300" t="str">
        <f>IF(AND(A17="○",A20="○",A23="○",A26="○"),AC14,"－")</f>
        <v>－</v>
      </c>
      <c r="AC26" s="301"/>
    </row>
    <row r="27" spans="1:29" s="232" customFormat="1" ht="20.100000000000001" customHeight="1">
      <c r="A27" s="278"/>
      <c r="B27" s="278"/>
      <c r="C27" s="278"/>
      <c r="D27" s="278"/>
      <c r="F27" s="278"/>
      <c r="G27" s="278"/>
      <c r="H27" s="278"/>
      <c r="I27" s="278"/>
    </row>
    <row r="28" spans="1:29" ht="27" customHeight="1">
      <c r="E28" s="98"/>
      <c r="F28" s="98"/>
      <c r="G28" s="98"/>
      <c r="H28" s="98"/>
      <c r="I28" s="98"/>
      <c r="J28" s="98"/>
      <c r="N28" s="232"/>
      <c r="O28" s="232"/>
      <c r="T28" s="232"/>
      <c r="U28" s="232"/>
    </row>
    <row r="29" spans="1:29" ht="27" customHeight="1">
      <c r="E29" s="98"/>
      <c r="F29" s="98"/>
      <c r="G29" s="98"/>
      <c r="H29" s="98"/>
      <c r="I29" s="98"/>
      <c r="J29" s="98"/>
    </row>
    <row r="30" spans="1:29" ht="27" customHeight="1">
      <c r="A30" s="98"/>
      <c r="B30" s="98"/>
      <c r="C30" s="98"/>
      <c r="E30" s="98"/>
      <c r="F30" s="98"/>
      <c r="G30" s="98"/>
      <c r="H30" s="98"/>
      <c r="I30" s="98"/>
      <c r="J30" s="98"/>
    </row>
    <row r="31" spans="1:29" ht="27" customHeight="1">
      <c r="A31" s="98"/>
      <c r="B31" s="98"/>
      <c r="C31" s="98"/>
      <c r="D31" s="98"/>
      <c r="F31" s="98"/>
      <c r="G31" s="98"/>
      <c r="H31" s="98"/>
      <c r="I31" s="98"/>
      <c r="J31" s="98"/>
    </row>
    <row r="32" spans="1:29" ht="27" customHeight="1">
      <c r="A32" s="98"/>
      <c r="B32" s="98"/>
      <c r="C32" s="98"/>
      <c r="D32" s="98"/>
      <c r="F32" s="98"/>
      <c r="G32" s="98"/>
      <c r="H32" s="98"/>
      <c r="I32" s="98"/>
      <c r="J32" s="98"/>
    </row>
    <row r="33" spans="1:10" ht="27" customHeight="1">
      <c r="A33" s="124"/>
      <c r="B33" s="97"/>
      <c r="C33" s="124"/>
      <c r="D33" s="124"/>
      <c r="F33" s="124"/>
      <c r="G33" s="98"/>
      <c r="H33" s="98"/>
      <c r="I33" s="124"/>
      <c r="J33" s="98"/>
    </row>
    <row r="34" spans="1:10" ht="27" customHeight="1">
      <c r="A34" s="124"/>
      <c r="B34" s="97"/>
      <c r="C34" s="98"/>
      <c r="D34" s="98"/>
      <c r="F34" s="98"/>
      <c r="G34" s="98"/>
      <c r="H34" s="98"/>
      <c r="I34" s="124"/>
      <c r="J34" s="302"/>
    </row>
    <row r="35" spans="1:10" ht="27" customHeight="1">
      <c r="A35" s="98"/>
      <c r="B35" s="98"/>
      <c r="C35" s="98"/>
      <c r="D35" s="98"/>
      <c r="F35" s="98"/>
      <c r="G35" s="98"/>
      <c r="H35" s="98"/>
      <c r="I35" s="98"/>
      <c r="J35" s="98"/>
    </row>
    <row r="36" spans="1:10" ht="27" customHeight="1">
      <c r="A36" s="124"/>
      <c r="B36" s="303"/>
      <c r="C36" s="124"/>
      <c r="D36" s="124"/>
      <c r="F36" s="124"/>
      <c r="G36" s="124"/>
      <c r="H36" s="124"/>
      <c r="I36" s="98"/>
      <c r="J36" s="98"/>
    </row>
    <row r="37" spans="1:10" ht="27" customHeight="1">
      <c r="A37" s="124"/>
      <c r="B37" s="303"/>
      <c r="C37" s="124"/>
      <c r="D37" s="124"/>
      <c r="F37" s="124"/>
      <c r="G37" s="124"/>
      <c r="H37" s="124"/>
      <c r="I37" s="124"/>
      <c r="J37" s="98"/>
    </row>
    <row r="38" spans="1:10" ht="27" customHeight="1">
      <c r="A38" s="124"/>
      <c r="B38" s="303"/>
      <c r="C38" s="98"/>
      <c r="D38" s="98"/>
      <c r="F38" s="98"/>
      <c r="G38" s="98"/>
      <c r="H38" s="98"/>
      <c r="I38" s="124"/>
      <c r="J38" s="302"/>
    </row>
    <row r="39" spans="1:10" ht="27" customHeight="1">
      <c r="A39" s="98"/>
      <c r="B39" s="98"/>
      <c r="C39" s="98"/>
      <c r="D39" s="98"/>
      <c r="F39" s="98"/>
      <c r="G39" s="98"/>
      <c r="H39" s="98"/>
      <c r="I39" s="98"/>
      <c r="J39" s="98"/>
    </row>
    <row r="40" spans="1:10" ht="27" customHeight="1">
      <c r="A40" s="124"/>
      <c r="B40" s="97"/>
      <c r="C40" s="124"/>
      <c r="D40" s="124"/>
      <c r="F40" s="124"/>
      <c r="G40" s="124"/>
      <c r="H40" s="124"/>
      <c r="I40" s="98"/>
      <c r="J40" s="98"/>
    </row>
    <row r="41" spans="1:10" ht="27" customHeight="1">
      <c r="A41" s="124"/>
      <c r="B41" s="97"/>
      <c r="C41" s="124"/>
      <c r="D41" s="124"/>
      <c r="F41" s="124"/>
      <c r="G41" s="124"/>
      <c r="H41" s="124"/>
      <c r="I41" s="98"/>
      <c r="J41" s="98"/>
    </row>
    <row r="42" spans="1:10" ht="27" customHeight="1">
      <c r="A42" s="124"/>
      <c r="B42" s="97"/>
      <c r="C42" s="98"/>
      <c r="D42" s="98"/>
      <c r="F42" s="98"/>
      <c r="G42" s="98"/>
      <c r="H42" s="98"/>
      <c r="I42" s="98"/>
      <c r="J42" s="98"/>
    </row>
    <row r="43" spans="1:10" ht="27" customHeight="1">
      <c r="A43" s="98"/>
      <c r="B43" s="98"/>
      <c r="C43" s="98"/>
      <c r="D43" s="98"/>
      <c r="F43" s="98"/>
      <c r="G43" s="98"/>
      <c r="H43" s="98"/>
      <c r="I43" s="98"/>
      <c r="J43" s="98"/>
    </row>
    <row r="44" spans="1:10" ht="27" customHeight="1">
      <c r="A44" s="124"/>
      <c r="B44" s="97"/>
      <c r="C44" s="124"/>
      <c r="D44" s="124"/>
      <c r="F44" s="124"/>
      <c r="G44" s="124"/>
      <c r="H44" s="98"/>
      <c r="I44" s="98"/>
      <c r="J44" s="98"/>
    </row>
    <row r="45" spans="1:10" ht="27" customHeight="1">
      <c r="A45" s="124"/>
      <c r="B45" s="97"/>
      <c r="C45" s="304"/>
      <c r="D45" s="304"/>
      <c r="F45" s="304"/>
      <c r="G45" s="304"/>
      <c r="H45" s="98"/>
      <c r="I45" s="98"/>
      <c r="J45" s="98"/>
    </row>
    <row r="46" spans="1:10" ht="27" customHeight="1">
      <c r="A46" s="98"/>
      <c r="B46" s="98"/>
      <c r="C46" s="98"/>
      <c r="D46" s="98"/>
      <c r="F46" s="98"/>
      <c r="G46" s="98"/>
      <c r="H46" s="98"/>
      <c r="I46" s="98"/>
      <c r="J46" s="98"/>
    </row>
    <row r="47" spans="1:10" ht="27" customHeight="1">
      <c r="A47" s="124"/>
      <c r="B47" s="305"/>
      <c r="C47" s="306"/>
      <c r="D47" s="98"/>
      <c r="F47" s="98"/>
      <c r="G47" s="98"/>
      <c r="H47" s="98"/>
      <c r="I47" s="98"/>
      <c r="J47" s="98"/>
    </row>
    <row r="48" spans="1:10" ht="27" customHeight="1">
      <c r="A48" s="98"/>
      <c r="B48" s="98"/>
      <c r="C48" s="98"/>
      <c r="D48" s="98"/>
      <c r="F48" s="98"/>
      <c r="G48" s="98"/>
      <c r="H48" s="98"/>
      <c r="I48" s="98"/>
      <c r="J48" s="98"/>
    </row>
    <row r="49" spans="1:10" ht="27" customHeight="1">
      <c r="A49" s="124"/>
      <c r="B49" s="305"/>
      <c r="C49" s="98"/>
      <c r="D49" s="98"/>
      <c r="F49" s="98"/>
      <c r="G49" s="98"/>
      <c r="H49" s="98"/>
      <c r="I49" s="98"/>
      <c r="J49" s="98"/>
    </row>
    <row r="50" spans="1:10" ht="27" customHeight="1">
      <c r="A50" s="98"/>
      <c r="B50" s="98"/>
      <c r="C50" s="98"/>
      <c r="D50" s="98"/>
      <c r="F50" s="98"/>
      <c r="G50" s="98"/>
      <c r="H50" s="98"/>
      <c r="I50" s="98"/>
      <c r="J50" s="98"/>
    </row>
    <row r="51" spans="1:10" ht="27" customHeight="1">
      <c r="A51" s="124"/>
      <c r="B51" s="97"/>
      <c r="C51" s="307"/>
      <c r="D51" s="307"/>
      <c r="F51" s="98"/>
      <c r="G51" s="98"/>
      <c r="H51" s="98"/>
      <c r="I51" s="98"/>
      <c r="J51" s="98"/>
    </row>
    <row r="52" spans="1:10" ht="27" customHeight="1">
      <c r="A52" s="124"/>
      <c r="B52" s="97"/>
      <c r="C52" s="304"/>
      <c r="D52" s="304"/>
      <c r="F52" s="98"/>
      <c r="G52" s="98"/>
      <c r="H52" s="98"/>
      <c r="I52" s="98"/>
      <c r="J52" s="98"/>
    </row>
    <row r="53" spans="1:10" ht="27" customHeight="1">
      <c r="A53" s="98"/>
      <c r="B53" s="98"/>
      <c r="C53" s="98"/>
      <c r="D53" s="98"/>
      <c r="F53" s="98"/>
      <c r="G53" s="98"/>
      <c r="H53" s="98"/>
      <c r="I53" s="98"/>
      <c r="J53" s="98"/>
    </row>
    <row r="54" spans="1:10" ht="27" customHeight="1">
      <c r="A54" s="124"/>
      <c r="B54" s="97"/>
      <c r="C54" s="307"/>
      <c r="D54" s="307"/>
      <c r="F54" s="98"/>
      <c r="G54" s="98"/>
      <c r="H54" s="98"/>
      <c r="I54" s="98"/>
      <c r="J54" s="98"/>
    </row>
    <row r="55" spans="1:10" ht="27" customHeight="1">
      <c r="A55" s="124"/>
      <c r="B55" s="97"/>
      <c r="C55" s="304"/>
      <c r="D55" s="304"/>
      <c r="F55" s="98"/>
      <c r="G55" s="98"/>
      <c r="H55" s="98"/>
      <c r="I55" s="98"/>
      <c r="J55" s="98"/>
    </row>
    <row r="56" spans="1:10" ht="27" customHeight="1">
      <c r="A56" s="98"/>
      <c r="B56" s="98"/>
      <c r="C56" s="98"/>
      <c r="D56" s="98"/>
      <c r="F56" s="98"/>
      <c r="G56" s="98"/>
      <c r="H56" s="98"/>
      <c r="I56" s="98"/>
      <c r="J56" s="98"/>
    </row>
    <row r="57" spans="1:10" ht="27" customHeight="1">
      <c r="A57" s="124"/>
      <c r="B57" s="98"/>
      <c r="C57" s="308"/>
      <c r="D57" s="98"/>
      <c r="F57" s="98"/>
      <c r="G57" s="124"/>
      <c r="H57" s="98"/>
      <c r="I57" s="98"/>
      <c r="J57" s="98"/>
    </row>
    <row r="58" spans="1:10" ht="27" customHeight="1">
      <c r="A58" s="98"/>
      <c r="B58" s="98"/>
      <c r="C58" s="98"/>
      <c r="D58" s="98"/>
      <c r="F58" s="98"/>
      <c r="G58" s="98"/>
      <c r="H58" s="98"/>
      <c r="I58" s="98"/>
      <c r="J58" s="98"/>
    </row>
    <row r="59" spans="1:10" ht="27" customHeight="1">
      <c r="A59" s="98"/>
      <c r="B59" s="98"/>
      <c r="C59" s="98"/>
      <c r="D59" s="98"/>
      <c r="F59" s="98"/>
      <c r="G59" s="98"/>
      <c r="H59" s="98"/>
    </row>
    <row r="60" spans="1:10" ht="27" customHeight="1">
      <c r="A60" s="98"/>
      <c r="B60" s="98"/>
      <c r="C60" s="98"/>
      <c r="D60" s="98"/>
      <c r="F60" s="98"/>
      <c r="G60" s="98"/>
      <c r="H60" s="98"/>
    </row>
    <row r="61" spans="1:10" ht="27" customHeight="1">
      <c r="A61" s="98"/>
      <c r="B61" s="98"/>
      <c r="C61" s="98"/>
      <c r="D61" s="98"/>
      <c r="F61" s="98"/>
      <c r="G61" s="98"/>
      <c r="H61" s="98"/>
    </row>
  </sheetData>
  <sheetProtection sheet="1" selectLockedCells="1"/>
  <dataConsolidate/>
  <mergeCells count="45">
    <mergeCell ref="AB25:AC25"/>
    <mergeCell ref="A26:B26"/>
    <mergeCell ref="C26:D26"/>
    <mergeCell ref="E26:F26"/>
    <mergeCell ref="G26:H26"/>
    <mergeCell ref="AB26:AC26"/>
    <mergeCell ref="A23:B23"/>
    <mergeCell ref="C23:D23"/>
    <mergeCell ref="A25:B25"/>
    <mergeCell ref="C25:D25"/>
    <mergeCell ref="E25:F25"/>
    <mergeCell ref="G25:H25"/>
    <mergeCell ref="A19:B19"/>
    <mergeCell ref="C19:D19"/>
    <mergeCell ref="A20:B20"/>
    <mergeCell ref="C20:D20"/>
    <mergeCell ref="A22:B22"/>
    <mergeCell ref="C22:D22"/>
    <mergeCell ref="E16:F16"/>
    <mergeCell ref="G16:H16"/>
    <mergeCell ref="I16:J16"/>
    <mergeCell ref="A17:B17"/>
    <mergeCell ref="C17:D17"/>
    <mergeCell ref="E17:F17"/>
    <mergeCell ref="G17:H17"/>
    <mergeCell ref="I17:J17"/>
    <mergeCell ref="B9:D9"/>
    <mergeCell ref="B10:D10"/>
    <mergeCell ref="B11:D11"/>
    <mergeCell ref="B12:D12"/>
    <mergeCell ref="B13:D13"/>
    <mergeCell ref="A16:B16"/>
    <mergeCell ref="C16:D16"/>
    <mergeCell ref="R7:V7"/>
    <mergeCell ref="W7:Y7"/>
    <mergeCell ref="Z7:Z8"/>
    <mergeCell ref="AA7:AA8"/>
    <mergeCell ref="AB7:AB8"/>
    <mergeCell ref="AC7:AC8"/>
    <mergeCell ref="A4:B4"/>
    <mergeCell ref="A7:A8"/>
    <mergeCell ref="B7:D8"/>
    <mergeCell ref="E7:E8"/>
    <mergeCell ref="F7:K7"/>
    <mergeCell ref="L7:Q7"/>
  </mergeCells>
  <phoneticPr fontId="1"/>
  <conditionalFormatting sqref="R15">
    <cfRule type="expression" dxfId="36" priority="2">
      <formula>$R$14&lt;&gt;0</formula>
    </cfRule>
  </conditionalFormatting>
  <conditionalFormatting sqref="R14">
    <cfRule type="expression" dxfId="35" priority="1">
      <formula>$R$14&lt;&gt;0</formula>
    </cfRule>
  </conditionalFormatting>
  <dataValidations count="1">
    <dataValidation type="list" allowBlank="1" showInputMessage="1" showErrorMessage="1" sqref="A4:B4">
      <formula1>$AE$4:$AE$5</formula1>
    </dataValidation>
  </dataValidations>
  <pageMargins left="0.39370078740157483" right="0.39370078740157483" top="0.55118110236220474" bottom="0.74803149606299213" header="0.31496062992125984" footer="0.31496062992125984"/>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第２号様式</vt:lpstr>
      <vt:lpstr>第２号様式別紙１</vt:lpstr>
      <vt:lpstr>第２号様式別紙２①</vt:lpstr>
      <vt:lpstr>第２号様式別紙２②</vt:lpstr>
      <vt:lpstr>第２号様式別紙２③</vt:lpstr>
      <vt:lpstr>第２号様式別紙２④</vt:lpstr>
      <vt:lpstr>第２号様式別紙２⑤</vt:lpstr>
      <vt:lpstr>第５号様式</vt:lpstr>
      <vt:lpstr>第５号様式別紙１</vt:lpstr>
      <vt:lpstr>第５号様式別紙２①</vt:lpstr>
      <vt:lpstr>第５号様式別紙２②</vt:lpstr>
      <vt:lpstr>第５号様式別紙２③</vt:lpstr>
      <vt:lpstr>第５号様式別紙２④</vt:lpstr>
      <vt:lpstr>第５号様式別紙２⑤</vt:lpstr>
      <vt:lpstr>第２号様式!Print_Area</vt:lpstr>
      <vt:lpstr>第２号様式別紙１!Print_Area</vt:lpstr>
      <vt:lpstr>第２号様式別紙２①!Print_Area</vt:lpstr>
      <vt:lpstr>第２号様式別紙２②!Print_Area</vt:lpstr>
      <vt:lpstr>第２号様式別紙２③!Print_Area</vt:lpstr>
      <vt:lpstr>第２号様式別紙２④!Print_Area</vt:lpstr>
      <vt:lpstr>第２号様式別紙２⑤!Print_Area</vt:lpstr>
      <vt:lpstr>第５号様式!Print_Area</vt:lpstr>
      <vt:lpstr>第５号様式別紙１!Print_Area</vt:lpstr>
      <vt:lpstr>第５号様式別紙２①!Print_Area</vt:lpstr>
      <vt:lpstr>第５号様式別紙２②!Print_Area</vt:lpstr>
      <vt:lpstr>第５号様式別紙２③!Print_Area</vt:lpstr>
      <vt:lpstr>第５号様式別紙２④!Print_Area</vt:lpstr>
      <vt:lpstr>第５号様式別紙２⑤!Print_Area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2024-06-27T06:49:36Z</dcterms:modified>
</cp:coreProperties>
</file>