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G22_地球温暖化対策\◆重点加速化事業再エネ交付金◆\★事業者支援★\作業用\様式\"/>
    </mc:Choice>
  </mc:AlternateContent>
  <bookViews>
    <workbookView xWindow="0" yWindow="0" windowWidth="19200" windowHeight="6610"/>
  </bookViews>
  <sheets>
    <sheet name="計算書 (空調機器更新）" sheetId="1" r:id="rId1"/>
  </sheets>
  <definedNames>
    <definedName name="_xlnm.Print_Area" localSheetId="0">'計算書 (空調機器更新）'!$A$1:$N$57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E47" i="1" l="1"/>
  <c r="E41" i="1" l="1"/>
  <c r="F39" i="1"/>
  <c r="J33" i="1"/>
  <c r="L33" i="1" s="1"/>
  <c r="F33" i="1"/>
  <c r="E27" i="1"/>
  <c r="F25" i="1"/>
  <c r="E25" i="1"/>
  <c r="E45" i="1" s="1"/>
  <c r="E53" i="1" s="1"/>
  <c r="E54" i="1" s="1"/>
  <c r="J19" i="1"/>
  <c r="L19" i="1" s="1"/>
  <c r="F19" i="1"/>
  <c r="D16" i="1"/>
  <c r="E49" i="1" l="1"/>
  <c r="K49" i="1" s="1"/>
</calcChain>
</file>

<file path=xl/sharedStrings.xml><?xml version="1.0" encoding="utf-8"?>
<sst xmlns="http://schemas.openxmlformats.org/spreadsheetml/2006/main" count="142" uniqueCount="83">
  <si>
    <t>エネルギー種類</t>
    <rPh sb="5" eb="7">
      <t>シュルイ</t>
    </rPh>
    <phoneticPr fontId="3"/>
  </si>
  <si>
    <t>単位（時間）</t>
    <rPh sb="0" eb="2">
      <t>タンイ</t>
    </rPh>
    <rPh sb="3" eb="5">
      <t>ジカン</t>
    </rPh>
    <phoneticPr fontId="3"/>
  </si>
  <si>
    <t>単位（年）</t>
    <rPh sb="0" eb="2">
      <t>タンイ</t>
    </rPh>
    <rPh sb="3" eb="4">
      <t>ネン</t>
    </rPh>
    <phoneticPr fontId="3"/>
  </si>
  <si>
    <t>CO2換算係数</t>
    <rPh sb="3" eb="5">
      <t>カンサン</t>
    </rPh>
    <rPh sb="5" eb="7">
      <t>ケイスウ</t>
    </rPh>
    <phoneticPr fontId="3"/>
  </si>
  <si>
    <t>電力</t>
    <rPh sb="0" eb="2">
      <t>デンリョク</t>
    </rPh>
    <phoneticPr fontId="1"/>
  </si>
  <si>
    <t>kW</t>
    <phoneticPr fontId="3"/>
  </si>
  <si>
    <t>kWh/年</t>
    <rPh sb="4" eb="5">
      <t>ネン</t>
    </rPh>
    <phoneticPr fontId="3"/>
  </si>
  <si>
    <t>ガソリン</t>
  </si>
  <si>
    <t>L/h</t>
    <phoneticPr fontId="3"/>
  </si>
  <si>
    <t>L/年</t>
    <rPh sb="2" eb="3">
      <t>ネン</t>
    </rPh>
    <phoneticPr fontId="3"/>
  </si>
  <si>
    <t>申請者名</t>
    <rPh sb="0" eb="3">
      <t>シンセイシャ</t>
    </rPh>
    <rPh sb="3" eb="4">
      <t>メイ</t>
    </rPh>
    <phoneticPr fontId="3"/>
  </si>
  <si>
    <t>灯油</t>
    <rPh sb="0" eb="2">
      <t>トウユ</t>
    </rPh>
    <phoneticPr fontId="3"/>
  </si>
  <si>
    <t>軽油</t>
    <rPh sb="0" eb="2">
      <t>ケイユ</t>
    </rPh>
    <phoneticPr fontId="1"/>
  </si>
  <si>
    <t>導入設備情報</t>
    <rPh sb="0" eb="2">
      <t>ドウニュウ</t>
    </rPh>
    <rPh sb="2" eb="4">
      <t>セツビ</t>
    </rPh>
    <rPh sb="4" eb="6">
      <t>ジョウホウ</t>
    </rPh>
    <phoneticPr fontId="3"/>
  </si>
  <si>
    <t>LPG（重量ベース）</t>
    <rPh sb="4" eb="6">
      <t>ジュウリョウ</t>
    </rPh>
    <phoneticPr fontId="1"/>
  </si>
  <si>
    <t>kg/h</t>
    <phoneticPr fontId="3"/>
  </si>
  <si>
    <t>kg/年</t>
    <rPh sb="3" eb="4">
      <t>ネン</t>
    </rPh>
    <phoneticPr fontId="3"/>
  </si>
  <si>
    <t>LPG（体積ベース）</t>
    <rPh sb="4" eb="6">
      <t>タイセキ</t>
    </rPh>
    <phoneticPr fontId="1"/>
  </si>
  <si>
    <t>A重油</t>
    <rPh sb="1" eb="3">
      <t>ジュウユ</t>
    </rPh>
    <phoneticPr fontId="1"/>
  </si>
  <si>
    <t>B・C重油</t>
    <rPh sb="3" eb="5">
      <t>ジュウユ</t>
    </rPh>
    <phoneticPr fontId="1"/>
  </si>
  <si>
    <t>都市ガス</t>
    <rPh sb="0" eb="2">
      <t>トシ</t>
    </rPh>
    <phoneticPr fontId="3"/>
  </si>
  <si>
    <t>Nm3/h</t>
    <phoneticPr fontId="3"/>
  </si>
  <si>
    <t>Nm3/年</t>
    <rPh sb="4" eb="5">
      <t>ネン</t>
    </rPh>
    <phoneticPr fontId="3"/>
  </si>
  <si>
    <t>冷暖房の使用期間</t>
    <rPh sb="0" eb="3">
      <t>レイダンボウ</t>
    </rPh>
    <rPh sb="4" eb="6">
      <t>シヨウ</t>
    </rPh>
    <rPh sb="6" eb="8">
      <t>キカン</t>
    </rPh>
    <phoneticPr fontId="3"/>
  </si>
  <si>
    <t>その他</t>
    <rPh sb="2" eb="3">
      <t>タ</t>
    </rPh>
    <phoneticPr fontId="1"/>
  </si>
  <si>
    <t>ー</t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</si>
  <si>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</si>
  <si>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</si>
  <si>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</si>
  <si>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</si>
  <si>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</si>
  <si>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</si>
  <si>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</si>
  <si>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</si>
  <si>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</si>
  <si>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</si>
  <si>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</si>
  <si>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</si>
  <si>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暖房</t>
  </si>
  <si>
    <t>ー</t>
  </si>
  <si>
    <t>冷房</t>
  </si>
  <si>
    <t>導入設備区分</t>
    <rPh sb="0" eb="2">
      <t>ドウニュウ</t>
    </rPh>
    <rPh sb="2" eb="4">
      <t>セツビ</t>
    </rPh>
    <rPh sb="4" eb="6">
      <t>クブン</t>
    </rPh>
    <phoneticPr fontId="3"/>
  </si>
  <si>
    <t>更新</t>
    <rPh sb="0" eb="2">
      <t>コウシン</t>
    </rPh>
    <phoneticPr fontId="3"/>
  </si>
  <si>
    <t>従来設備のメーカー</t>
    <rPh sb="0" eb="2">
      <t>ジュウライ</t>
    </rPh>
    <rPh sb="2" eb="4">
      <t>セツビ</t>
    </rPh>
    <phoneticPr fontId="3"/>
  </si>
  <si>
    <t>従来設備の機種名</t>
    <rPh sb="0" eb="2">
      <t>ジュウライ</t>
    </rPh>
    <rPh sb="2" eb="4">
      <t>セツビ</t>
    </rPh>
    <rPh sb="5" eb="8">
      <t>キシュメイ</t>
    </rPh>
    <phoneticPr fontId="3"/>
  </si>
  <si>
    <t>記載してください</t>
    <rPh sb="0" eb="2">
      <t>キサイ</t>
    </rPh>
    <phoneticPr fontId="3"/>
  </si>
  <si>
    <t>種類</t>
    <rPh sb="0" eb="2">
      <t>シュルイ</t>
    </rPh>
    <phoneticPr fontId="3"/>
  </si>
  <si>
    <t>数値</t>
    <rPh sb="0" eb="2">
      <t>スウチ</t>
    </rPh>
    <phoneticPr fontId="3"/>
  </si>
  <si>
    <t>単位</t>
    <rPh sb="0" eb="2">
      <t>タンイ</t>
    </rPh>
    <phoneticPr fontId="3"/>
  </si>
  <si>
    <t>「その他」の場合</t>
    <rPh sb="3" eb="4">
      <t>タ</t>
    </rPh>
    <rPh sb="6" eb="8">
      <t>バアイ</t>
    </rPh>
    <phoneticPr fontId="3"/>
  </si>
  <si>
    <t>○/h</t>
    <phoneticPr fontId="3"/>
  </si>
  <si>
    <t>冷房の稼働時間（月間）</t>
    <rPh sb="0" eb="2">
      <t>レイボウ</t>
    </rPh>
    <rPh sb="3" eb="5">
      <t>カドウ</t>
    </rPh>
    <rPh sb="5" eb="7">
      <t>ジカン</t>
    </rPh>
    <rPh sb="8" eb="10">
      <t>ゲッカン</t>
    </rPh>
    <phoneticPr fontId="3"/>
  </si>
  <si>
    <t>h/月</t>
    <rPh sb="2" eb="3">
      <t>ツキ</t>
    </rPh>
    <phoneticPr fontId="3"/>
  </si>
  <si>
    <t>暖房の稼働時間（月間）</t>
    <rPh sb="0" eb="2">
      <t>ダンボウ</t>
    </rPh>
    <rPh sb="3" eb="5">
      <t>カドウ</t>
    </rPh>
    <rPh sb="5" eb="7">
      <t>ジカン</t>
    </rPh>
    <rPh sb="8" eb="10">
      <t>ゲッカン</t>
    </rPh>
    <phoneticPr fontId="3"/>
  </si>
  <si>
    <t>（冷房及び暖房による）年間の電力（燃料）消費量</t>
    <rPh sb="1" eb="3">
      <t>レイボウ</t>
    </rPh>
    <rPh sb="3" eb="4">
      <t>オヨ</t>
    </rPh>
    <rPh sb="5" eb="7">
      <t>ダンボウ</t>
    </rPh>
    <rPh sb="11" eb="13">
      <t>ネンカン</t>
    </rPh>
    <rPh sb="14" eb="16">
      <t>デンリョク</t>
    </rPh>
    <rPh sb="17" eb="19">
      <t>ネンリョウ</t>
    </rPh>
    <rPh sb="20" eb="23">
      <t>ショウヒリョウ</t>
    </rPh>
    <phoneticPr fontId="3"/>
  </si>
  <si>
    <t>その他の場合</t>
    <rPh sb="2" eb="3">
      <t>タ</t>
    </rPh>
    <rPh sb="4" eb="6">
      <t>バアイ</t>
    </rPh>
    <phoneticPr fontId="3"/>
  </si>
  <si>
    <t>○/年</t>
    <rPh sb="2" eb="3">
      <t>ネン</t>
    </rPh>
    <phoneticPr fontId="3"/>
  </si>
  <si>
    <t>導入設備のメーカー</t>
    <rPh sb="0" eb="2">
      <t>ドウニュウ</t>
    </rPh>
    <rPh sb="2" eb="4">
      <t>セツビ</t>
    </rPh>
    <phoneticPr fontId="3"/>
  </si>
  <si>
    <t>導入設備の機種名</t>
    <rPh sb="0" eb="2">
      <t>ドウニュウ</t>
    </rPh>
    <rPh sb="2" eb="4">
      <t>セツビ</t>
    </rPh>
    <rPh sb="5" eb="8">
      <t>キシュメイ</t>
    </rPh>
    <phoneticPr fontId="3"/>
  </si>
  <si>
    <t>結果（省CO２効果）</t>
    <rPh sb="0" eb="2">
      <t>ケッカ</t>
    </rPh>
    <phoneticPr fontId="3"/>
  </si>
  <si>
    <t>①年間CO2排出量（従来設備）</t>
    <rPh sb="1" eb="3">
      <t>ネンカン</t>
    </rPh>
    <rPh sb="6" eb="8">
      <t>ハイシュツ</t>
    </rPh>
    <rPh sb="8" eb="9">
      <t>リョウ</t>
    </rPh>
    <rPh sb="10" eb="12">
      <t>ジュウライ</t>
    </rPh>
    <rPh sb="12" eb="14">
      <t>セツビ</t>
    </rPh>
    <phoneticPr fontId="3"/>
  </si>
  <si>
    <t>kg-CO2/年</t>
    <rPh sb="7" eb="8">
      <t>ネン</t>
    </rPh>
    <phoneticPr fontId="3"/>
  </si>
  <si>
    <t>③CO2削減量（①－②）</t>
    <rPh sb="4" eb="6">
      <t>サクゲン</t>
    </rPh>
    <rPh sb="6" eb="7">
      <t>リョウ</t>
    </rPh>
    <phoneticPr fontId="3"/>
  </si>
  <si>
    <t>④省CO２効果（（①－②）/①）</t>
    <rPh sb="1" eb="2">
      <t>ショウ</t>
    </rPh>
    <rPh sb="5" eb="7">
      <t>コウカ</t>
    </rPh>
    <phoneticPr fontId="3"/>
  </si>
  <si>
    <t>％</t>
    <phoneticPr fontId="3"/>
  </si>
  <si>
    <t>判定</t>
    <rPh sb="0" eb="2">
      <t>ハンテイ</t>
    </rPh>
    <phoneticPr fontId="3"/>
  </si>
  <si>
    <t>設備導入場所
【事業所の名称及び住所】</t>
    <phoneticPr fontId="3"/>
  </si>
  <si>
    <t>t-CO2/年</t>
    <rPh sb="6" eb="7">
      <t>ネン</t>
    </rPh>
    <phoneticPr fontId="3"/>
  </si>
  <si>
    <t>=</t>
    <phoneticPr fontId="3"/>
  </si>
  <si>
    <r>
      <t>③CO2削減量</t>
    </r>
    <r>
      <rPr>
        <sz val="14"/>
        <color theme="1"/>
        <rFont val="游ゴシック"/>
        <family val="3"/>
        <charset val="128"/>
        <scheme val="minor"/>
      </rPr>
      <t>（(①－②)/1000）</t>
    </r>
    <rPh sb="4" eb="6">
      <t>サクゲン</t>
    </rPh>
    <rPh sb="6" eb="7">
      <t>リョウ</t>
    </rPh>
    <phoneticPr fontId="3"/>
  </si>
  <si>
    <t>②年間CO2排出量（導入設備）</t>
    <rPh sb="1" eb="3">
      <t>ネンカン</t>
    </rPh>
    <rPh sb="6" eb="8">
      <t>ハイシュツ</t>
    </rPh>
    <rPh sb="8" eb="9">
      <t>リョウ</t>
    </rPh>
    <rPh sb="10" eb="12">
      <t>ドウニュウ</t>
    </rPh>
    <rPh sb="12" eb="14">
      <t>セツビ</t>
    </rPh>
    <phoneticPr fontId="3"/>
  </si>
  <si>
    <t>従来設備の消費電力（燃料）
【冷房】</t>
    <rPh sb="0" eb="2">
      <t>ジュウライ</t>
    </rPh>
    <rPh sb="2" eb="4">
      <t>セツビ</t>
    </rPh>
    <rPh sb="5" eb="7">
      <t>ショウヒ</t>
    </rPh>
    <rPh sb="7" eb="9">
      <t>デンリョク</t>
    </rPh>
    <rPh sb="10" eb="12">
      <t>ネンリョウ</t>
    </rPh>
    <rPh sb="15" eb="17">
      <t>レイボウ</t>
    </rPh>
    <phoneticPr fontId="3"/>
  </si>
  <si>
    <t>従来設備の消費電力（燃料）
【暖房】</t>
    <rPh sb="0" eb="2">
      <t>ジュウライ</t>
    </rPh>
    <rPh sb="2" eb="4">
      <t>セツビ</t>
    </rPh>
    <rPh sb="5" eb="7">
      <t>ショウヒ</t>
    </rPh>
    <rPh sb="7" eb="9">
      <t>デンリョク</t>
    </rPh>
    <rPh sb="10" eb="12">
      <t>ネンリョウ</t>
    </rPh>
    <rPh sb="15" eb="17">
      <t>ダンボウ</t>
    </rPh>
    <phoneticPr fontId="3"/>
  </si>
  <si>
    <t>記載してください</t>
    <phoneticPr fontId="3"/>
  </si>
  <si>
    <t>※　複数の空調機器を補助対象として申請する場合、更新する機器ごとに作成すること。</t>
    <rPh sb="2" eb="4">
      <t>フクスウ</t>
    </rPh>
    <rPh sb="5" eb="7">
      <t>クウチョウ</t>
    </rPh>
    <rPh sb="7" eb="9">
      <t>キキ</t>
    </rPh>
    <rPh sb="10" eb="14">
      <t>ホジョタイショウ</t>
    </rPh>
    <rPh sb="17" eb="19">
      <t>シンセイ</t>
    </rPh>
    <rPh sb="21" eb="23">
      <t>バアイ</t>
    </rPh>
    <rPh sb="24" eb="26">
      <t>コウシン</t>
    </rPh>
    <rPh sb="33" eb="35">
      <t>サクセイ</t>
    </rPh>
    <phoneticPr fontId="3"/>
  </si>
  <si>
    <t>導入設備の消費電力（燃料）
【暖房】</t>
    <rPh sb="0" eb="2">
      <t>ドウニュウ</t>
    </rPh>
    <rPh sb="2" eb="4">
      <t>セツビ</t>
    </rPh>
    <rPh sb="5" eb="7">
      <t>ショウヒ</t>
    </rPh>
    <rPh sb="7" eb="9">
      <t>デンリョク</t>
    </rPh>
    <rPh sb="10" eb="12">
      <t>ネンリョウ</t>
    </rPh>
    <rPh sb="15" eb="17">
      <t>ダンボウ</t>
    </rPh>
    <phoneticPr fontId="3"/>
  </si>
  <si>
    <t>導入設備の消費電力（燃料）
【冷房】</t>
    <rPh sb="0" eb="2">
      <t>ドウニュウ</t>
    </rPh>
    <rPh sb="2" eb="4">
      <t>セツビ</t>
    </rPh>
    <rPh sb="5" eb="7">
      <t>ショウヒ</t>
    </rPh>
    <rPh sb="7" eb="9">
      <t>デンリョク</t>
    </rPh>
    <rPh sb="10" eb="12">
      <t>ネンリョウ</t>
    </rPh>
    <rPh sb="15" eb="17">
      <t>レイボウ</t>
    </rPh>
    <phoneticPr fontId="3"/>
  </si>
  <si>
    <t>kg-co2/kwh</t>
    <phoneticPr fontId="3"/>
  </si>
  <si>
    <t>t-co2/kl</t>
    <phoneticPr fontId="3"/>
  </si>
  <si>
    <t>kg-co2/m3</t>
    <phoneticPr fontId="3"/>
  </si>
  <si>
    <t>香川県省エネ設備更新補助金CO２削減効果計算書
【高効率空調機器】</t>
    <rPh sb="0" eb="2">
      <t>カガワ</t>
    </rPh>
    <rPh sb="3" eb="4">
      <t>ショウ</t>
    </rPh>
    <rPh sb="6" eb="8">
      <t>セツビ</t>
    </rPh>
    <rPh sb="8" eb="10">
      <t>コウシン</t>
    </rPh>
    <rPh sb="10" eb="13">
      <t>ホジョキン</t>
    </rPh>
    <rPh sb="16" eb="18">
      <t>サクゲン</t>
    </rPh>
    <rPh sb="18" eb="20">
      <t>コウカ</t>
    </rPh>
    <rPh sb="20" eb="23">
      <t>ケイサンショ</t>
    </rPh>
    <rPh sb="25" eb="28">
      <t>コウコウリツ</t>
    </rPh>
    <rPh sb="28" eb="30">
      <t>クウチョウ</t>
    </rPh>
    <rPh sb="30" eb="32">
      <t>キキ</t>
    </rPh>
    <phoneticPr fontId="3"/>
  </si>
  <si>
    <t>（その１）</t>
    <phoneticPr fontId="3"/>
  </si>
  <si>
    <t>※　設備設置事業者が作成する計算書やカタログなど、計算の根拠となる資料を添付すること。</t>
    <rPh sb="2" eb="4">
      <t>セツビ</t>
    </rPh>
    <rPh sb="4" eb="6">
      <t>セッチ</t>
    </rPh>
    <rPh sb="6" eb="9">
      <t>ジギョウシャ</t>
    </rPh>
    <rPh sb="10" eb="12">
      <t>サクセイ</t>
    </rPh>
    <rPh sb="14" eb="17">
      <t>ケイサンショ</t>
    </rPh>
    <rPh sb="25" eb="27">
      <t>ケイサン</t>
    </rPh>
    <rPh sb="28" eb="30">
      <t>コンキョ</t>
    </rPh>
    <rPh sb="33" eb="35">
      <t>シリョウ</t>
    </rPh>
    <rPh sb="36" eb="38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</si>
</sst>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"/>
    <numFmt numFmtId="177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22"/>
      <color theme="1"/>
      <name val="BIZ UDPゴシック"/>
      <family val="3"/>
      <charset val="128"/>
    </font>
    <font>
      <sz val="2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7" fillId="0" borderId="7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11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8" fillId="0" borderId="0" xfId="0" applyFont="1" applyFill="1">
      <alignment vertical="center"/>
    </xf>
  </cellXfs>
  <cellStyles count="1">
    <cellStyle name="標準" xfId="0" builtinId="0"/>
  </cellStyles>
  <dxfs count="14">
    <dxf>
      <fill>
        <patternFill patternType="mediumGray">
          <bgColor theme="0" tint="-0.499984740745262"/>
        </patternFill>
      </fill>
    </dxf>
    <dxf>
      <fill>
        <patternFill patternType="mediumGray">
          <bgColor theme="0" tint="-0.499984740745262"/>
        </patternFill>
      </fill>
    </dxf>
    <dxf>
      <fill>
        <patternFill patternType="mediumGray">
          <bgColor theme="0" tint="-0.499984740745262"/>
        </patternFill>
      </fill>
    </dxf>
    <dxf>
      <fill>
        <patternFill patternType="mediumGray">
          <bgColor theme="0" tint="-0.499984740745262"/>
        </patternFill>
      </fill>
    </dxf>
    <dxf>
      <fill>
        <patternFill patternType="mediumGray">
          <bgColor theme="0" tint="-0.499984740745262"/>
        </patternFill>
      </fill>
    </dxf>
    <dxf>
      <fill>
        <patternFill patternType="mediumGray">
          <bgColor theme="0" tint="-0.499984740745262"/>
        </patternFill>
      </fill>
    </dxf>
    <dxf>
      <fill>
        <patternFill patternType="mediumGray">
          <bgColor theme="0" tint="-0.499984740745262"/>
        </patternFill>
      </fill>
    </dxf>
    <dxf>
      <fill>
        <patternFill patternType="mediumGray">
          <bgColor theme="0" tint="-0.499984740745262"/>
        </patternFill>
      </fill>
    </dxf>
    <dxf>
      <fill>
        <patternFill patternType="mediumGray">
          <bgColor theme="0" tint="-0.499984740745262"/>
        </patternFill>
      </fill>
    </dxf>
    <dxf>
      <fill>
        <patternFill patternType="mediumGray">
          <bgColor theme="0" tint="-0.499984740745262"/>
        </patternFill>
      </fill>
    </dxf>
    <dxf>
      <fill>
        <patternFill patternType="mediumGray">
          <bgColor theme="0" tint="-0.499984740745262"/>
        </patternFill>
      </fill>
    </dxf>
    <dxf>
      <fill>
        <patternFill patternType="mediumGray">
          <bgColor theme="0" tint="-0.499984740745262"/>
        </patternFill>
      </fill>
    </dxf>
    <dxf>
      <fill>
        <patternFill patternType="mediumGray">
          <bgColor theme="0" tint="-0.499984740745262"/>
        </patternFill>
      </fill>
    </dxf>
    <dxf>
      <fill>
        <patternFill patternType="mediumGray"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174627</xdr:colOff>
      <xdr:row>49</xdr:row>
      <xdr:rowOff>162982</xdr:rowOff>
    </xdr:from>
    <xdr:to>
      <xdr:col>4</xdr:col>
      <xdr:colOff>1060450</xdr:colOff>
      <xdr:row>51</xdr:row>
      <xdr:rowOff>302683</xdr:rowOff>
    </xdr:to>
    <xdr:sp macro="" textlink="">
      <xdr:nvSpPr>
        <xdr:cNvPr id="2" name="下矢印 1"/>
        <xdr:cNvSpPr/>
      </xdr:nvSpPr>
      <xdr:spPr>
        <a:xfrm>
          <a:off x="3863977" y="15237882"/>
          <a:ext cx="885823" cy="952501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19</xdr:col>
      <xdr:colOff>285750</xdr:colOff>
      <xdr:row>16</xdr:row>
      <xdr:rowOff>180975</xdr:rowOff>
    </xdr:from>
    <xdr:ext cx="184731" cy="1344663"/>
    <xdr:sp macro="" textlink="">
      <xdr:nvSpPr>
        <xdr:cNvPr id="3" name="テキスト ボックス 2"/>
        <xdr:cNvSpPr txBox="1"/>
      </xdr:nvSpPr>
      <xdr:spPr>
        <a:xfrm>
          <a:off x="22993350" y="5019675"/>
          <a:ext cx="184731" cy="13446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8000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57"/>
  <sheetViews>
    <sheetView tabSelected="1" view="pageBreakPreview" topLeftCell="A2" zoomScale="75" zoomScaleNormal="100" zoomScaleSheetLayoutView="75" workbookViewId="0">
      <selection activeCell="B2" sqref="B2:M2"/>
    </sheetView>
  </sheetViews>
  <sheetFormatPr defaultColWidth="9" defaultRowHeight="20" x14ac:dyDescent="0.55000000000000004"/>
  <cols>
    <col min="1" max="1" width="0.83203125" style="4" customWidth="1"/>
    <col min="2" max="13" width="15.5" style="4" customWidth="1"/>
    <col min="14" max="14" width="1.5" style="17" customWidth="1"/>
    <col min="15" max="15" width="16.6640625" style="4" customWidth="1"/>
    <col min="16" max="16" width="19.1640625" style="4" bestFit="1" customWidth="1"/>
    <col min="17" max="17" width="13.08203125" style="4" bestFit="1" customWidth="1"/>
    <col min="18" max="18" width="11.08203125" style="4" bestFit="1" customWidth="1"/>
    <col min="19" max="19" width="13.75" style="44" bestFit="1" customWidth="1"/>
    <col min="20" max="20" width="13.25" style="4" customWidth="1"/>
    <col min="21" max="16384" width="9" style="4"/>
  </cols>
  <sheetData>
    <row r="1" spans="2:20" ht="26.5" x14ac:dyDescent="0.55000000000000004">
      <c r="B1" s="21" t="s">
        <v>81</v>
      </c>
      <c r="P1" s="8" t="s">
        <v>0</v>
      </c>
      <c r="Q1" s="8" t="s">
        <v>1</v>
      </c>
      <c r="R1" s="8" t="s">
        <v>2</v>
      </c>
      <c r="S1" s="43" t="s">
        <v>3</v>
      </c>
    </row>
    <row r="2" spans="2:20" ht="55.5" customHeight="1" x14ac:dyDescent="0.55000000000000004">
      <c r="B2" s="29" t="s">
        <v>80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P2" s="8" t="s">
        <v>4</v>
      </c>
      <c r="Q2" s="8" t="s">
        <v>5</v>
      </c>
      <c r="R2" s="8" t="s">
        <v>6</v>
      </c>
      <c r="S2" s="43">
        <v>0.44700000000000001</v>
      </c>
      <c r="T2" s="4" t="s">
        <v>77</v>
      </c>
    </row>
    <row r="3" spans="2:20" x14ac:dyDescent="0.55000000000000004">
      <c r="P3" s="8" t="s">
        <v>7</v>
      </c>
      <c r="Q3" s="8" t="s">
        <v>8</v>
      </c>
      <c r="R3" s="8" t="s">
        <v>9</v>
      </c>
      <c r="S3" s="43">
        <v>2.29</v>
      </c>
      <c r="T3" s="4" t="s">
        <v>78</v>
      </c>
    </row>
    <row r="4" spans="2:20" ht="44" customHeight="1" x14ac:dyDescent="0.55000000000000004">
      <c r="B4" s="23" t="s">
        <v>10</v>
      </c>
      <c r="C4" s="23"/>
      <c r="D4" s="25"/>
      <c r="E4" s="25"/>
      <c r="F4" s="25"/>
      <c r="G4" s="25"/>
      <c r="H4" s="25"/>
      <c r="I4" s="25"/>
      <c r="J4" s="25"/>
      <c r="K4" s="25"/>
      <c r="L4" s="25"/>
      <c r="M4" s="25"/>
      <c r="P4" s="8" t="s">
        <v>11</v>
      </c>
      <c r="Q4" s="8" t="s">
        <v>8</v>
      </c>
      <c r="R4" s="8" t="s">
        <v>9</v>
      </c>
      <c r="S4" s="43">
        <v>2.5</v>
      </c>
      <c r="T4" s="4" t="s">
        <v>78</v>
      </c>
    </row>
    <row r="5" spans="2:20" x14ac:dyDescent="0.55000000000000004">
      <c r="P5" s="8" t="s">
        <v>12</v>
      </c>
      <c r="Q5" s="8" t="s">
        <v>8</v>
      </c>
      <c r="R5" s="8" t="s">
        <v>9</v>
      </c>
      <c r="S5" s="43">
        <v>2.62</v>
      </c>
      <c r="T5" s="4" t="s">
        <v>78</v>
      </c>
    </row>
    <row r="6" spans="2:20" ht="32.5" x14ac:dyDescent="0.55000000000000004">
      <c r="B6" s="31" t="s">
        <v>13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P6" s="8" t="s">
        <v>14</v>
      </c>
      <c r="Q6" s="8" t="s">
        <v>15</v>
      </c>
      <c r="R6" s="8" t="s">
        <v>16</v>
      </c>
      <c r="S6" s="43">
        <v>2.99</v>
      </c>
      <c r="T6" s="4" t="s">
        <v>78</v>
      </c>
    </row>
    <row r="7" spans="2:20" x14ac:dyDescent="0.55000000000000004">
      <c r="P7" s="8" t="s">
        <v>17</v>
      </c>
      <c r="Q7" s="8" t="s">
        <v>8</v>
      </c>
      <c r="R7" s="8" t="s">
        <v>9</v>
      </c>
      <c r="S7" s="43">
        <v>5.2520600000000002</v>
      </c>
    </row>
    <row r="8" spans="2:20" ht="46" customHeight="1" x14ac:dyDescent="0.55000000000000004">
      <c r="B8" s="32" t="s">
        <v>66</v>
      </c>
      <c r="C8" s="33"/>
      <c r="D8" s="34"/>
      <c r="E8" s="35"/>
      <c r="F8" s="35"/>
      <c r="G8" s="35"/>
      <c r="H8" s="35"/>
      <c r="I8" s="35"/>
      <c r="J8" s="35"/>
      <c r="K8" s="35"/>
      <c r="L8" s="35"/>
      <c r="M8" s="35"/>
      <c r="P8" s="8" t="s">
        <v>18</v>
      </c>
      <c r="Q8" s="8" t="s">
        <v>8</v>
      </c>
      <c r="R8" s="8" t="s">
        <v>9</v>
      </c>
      <c r="S8" s="43">
        <v>2.75</v>
      </c>
      <c r="T8" s="4" t="s">
        <v>78</v>
      </c>
    </row>
    <row r="9" spans="2:20" x14ac:dyDescent="0.55000000000000004">
      <c r="P9" s="8" t="s">
        <v>19</v>
      </c>
      <c r="Q9" s="8" t="s">
        <v>8</v>
      </c>
      <c r="R9" s="8" t="s">
        <v>9</v>
      </c>
      <c r="S9" s="43">
        <v>3.1</v>
      </c>
      <c r="T9" s="4" t="s">
        <v>78</v>
      </c>
    </row>
    <row r="10" spans="2:20" x14ac:dyDescent="0.55000000000000004">
      <c r="B10" s="36" t="s">
        <v>23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P10" s="8" t="s">
        <v>20</v>
      </c>
      <c r="Q10" s="8" t="s">
        <v>21</v>
      </c>
      <c r="R10" s="8" t="s">
        <v>22</v>
      </c>
      <c r="S10" s="43">
        <v>2.1349999999999998</v>
      </c>
      <c r="T10" s="4" t="s">
        <v>79</v>
      </c>
    </row>
    <row r="11" spans="2:20" x14ac:dyDescent="0.55000000000000004">
      <c r="B11" s="16" t="s">
        <v>26</v>
      </c>
      <c r="C11" s="16" t="s">
        <v>27</v>
      </c>
      <c r="D11" s="16" t="s">
        <v>28</v>
      </c>
      <c r="E11" s="16" t="s">
        <v>29</v>
      </c>
      <c r="F11" s="16" t="s">
        <v>30</v>
      </c>
      <c r="G11" s="16" t="s">
        <v>31</v>
      </c>
      <c r="H11" s="16" t="s">
        <v>32</v>
      </c>
      <c r="I11" s="16" t="s">
        <v>33</v>
      </c>
      <c r="J11" s="16" t="s">
        <v>34</v>
      </c>
      <c r="K11" s="16" t="s">
        <v>35</v>
      </c>
      <c r="L11" s="16" t="s">
        <v>36</v>
      </c>
      <c r="M11" s="16" t="s">
        <v>37</v>
      </c>
      <c r="P11" s="8" t="s">
        <v>24</v>
      </c>
      <c r="Q11" s="8" t="s">
        <v>25</v>
      </c>
      <c r="R11" s="8" t="s">
        <v>25</v>
      </c>
      <c r="S11" s="43"/>
    </row>
    <row r="12" spans="2:20" ht="28" customHeight="1" x14ac:dyDescent="0.55000000000000004">
      <c r="B12" s="2" t="s">
        <v>38</v>
      </c>
      <c r="C12" s="2" t="s">
        <v>38</v>
      </c>
      <c r="D12" s="2" t="s">
        <v>38</v>
      </c>
      <c r="E12" s="2" t="s">
        <v>39</v>
      </c>
      <c r="F12" s="2" t="s">
        <v>39</v>
      </c>
      <c r="G12" s="2" t="s">
        <v>40</v>
      </c>
      <c r="H12" s="2" t="s">
        <v>40</v>
      </c>
      <c r="I12" s="2" t="s">
        <v>40</v>
      </c>
      <c r="J12" s="2" t="s">
        <v>40</v>
      </c>
      <c r="K12" s="2" t="s">
        <v>39</v>
      </c>
      <c r="L12" s="2" t="s">
        <v>38</v>
      </c>
      <c r="M12" s="2" t="s">
        <v>38</v>
      </c>
    </row>
    <row r="14" spans="2:20" ht="29.5" customHeight="1" x14ac:dyDescent="0.55000000000000004">
      <c r="B14" s="33" t="s">
        <v>41</v>
      </c>
      <c r="C14" s="33"/>
      <c r="D14" s="37" t="s">
        <v>42</v>
      </c>
      <c r="E14" s="38"/>
      <c r="F14" s="39"/>
    </row>
    <row r="16" spans="2:20" ht="25" customHeight="1" x14ac:dyDescent="0.55000000000000004">
      <c r="B16" s="33" t="s">
        <v>43</v>
      </c>
      <c r="C16" s="33"/>
      <c r="D16" s="25" t="str">
        <f>IF(D14="新設","規定設備","記載してください")</f>
        <v>記載してください</v>
      </c>
      <c r="E16" s="25"/>
      <c r="F16" s="25"/>
      <c r="H16" s="33" t="s">
        <v>44</v>
      </c>
      <c r="I16" s="33"/>
      <c r="J16" s="25" t="s">
        <v>45</v>
      </c>
      <c r="K16" s="25"/>
      <c r="L16" s="25"/>
    </row>
    <row r="18" spans="2:12" ht="18.75" customHeight="1" x14ac:dyDescent="0.55000000000000004">
      <c r="B18" s="40" t="s">
        <v>71</v>
      </c>
      <c r="C18" s="40"/>
      <c r="D18" s="20" t="s">
        <v>46</v>
      </c>
      <c r="E18" s="20" t="s">
        <v>47</v>
      </c>
      <c r="F18" s="20" t="s">
        <v>48</v>
      </c>
      <c r="H18" s="40" t="s">
        <v>72</v>
      </c>
      <c r="I18" s="40"/>
      <c r="J18" s="20" t="s">
        <v>46</v>
      </c>
      <c r="K18" s="20" t="s">
        <v>47</v>
      </c>
      <c r="L18" s="20" t="s">
        <v>48</v>
      </c>
    </row>
    <row r="19" spans="2:12" x14ac:dyDescent="0.55000000000000004">
      <c r="B19" s="40"/>
      <c r="C19" s="40"/>
      <c r="D19" s="10"/>
      <c r="E19" s="10" t="s">
        <v>73</v>
      </c>
      <c r="F19" s="10" t="str">
        <f>IFERROR(VLOOKUP(D19,P2:Q10,2,FALSE),"")</f>
        <v/>
      </c>
      <c r="G19" s="1"/>
      <c r="H19" s="40"/>
      <c r="I19" s="40"/>
      <c r="J19" s="11">
        <f>D19</f>
        <v>0</v>
      </c>
      <c r="K19" s="10" t="s">
        <v>73</v>
      </c>
      <c r="L19" s="10" t="str">
        <f>IFERROR(VLOOKUP(J19,P2:Q10,2,FALSE),"")</f>
        <v/>
      </c>
    </row>
    <row r="20" spans="2:12" x14ac:dyDescent="0.55000000000000004">
      <c r="B20" s="41" t="s">
        <v>49</v>
      </c>
      <c r="C20" s="41"/>
      <c r="D20" s="2"/>
      <c r="E20" s="2"/>
      <c r="F20" s="2" t="s">
        <v>50</v>
      </c>
      <c r="G20" s="1"/>
      <c r="H20" s="41" t="s">
        <v>49</v>
      </c>
      <c r="I20" s="41"/>
      <c r="J20" s="2"/>
      <c r="K20" s="2"/>
      <c r="L20" s="2" t="s">
        <v>50</v>
      </c>
    </row>
    <row r="21" spans="2:12" x14ac:dyDescent="0.55000000000000004">
      <c r="B21" s="3"/>
      <c r="C21" s="3"/>
      <c r="D21" s="5"/>
      <c r="E21" s="5"/>
      <c r="G21" s="12"/>
      <c r="H21" s="12"/>
      <c r="I21" s="13"/>
      <c r="K21" s="13"/>
    </row>
    <row r="22" spans="2:12" x14ac:dyDescent="0.55000000000000004">
      <c r="B22" s="33" t="s">
        <v>51</v>
      </c>
      <c r="C22" s="33"/>
      <c r="D22" s="25" t="s">
        <v>73</v>
      </c>
      <c r="E22" s="25"/>
      <c r="F22" s="25" t="s">
        <v>52</v>
      </c>
      <c r="H22" s="33" t="s">
        <v>53</v>
      </c>
      <c r="I22" s="33"/>
      <c r="J22" s="25" t="s">
        <v>73</v>
      </c>
      <c r="K22" s="25"/>
      <c r="L22" s="25" t="s">
        <v>52</v>
      </c>
    </row>
    <row r="23" spans="2:12" x14ac:dyDescent="0.55000000000000004">
      <c r="B23" s="33"/>
      <c r="C23" s="33"/>
      <c r="D23" s="25"/>
      <c r="E23" s="25"/>
      <c r="F23" s="25"/>
      <c r="H23" s="33"/>
      <c r="I23" s="33"/>
      <c r="J23" s="25"/>
      <c r="K23" s="25"/>
      <c r="L23" s="25"/>
    </row>
    <row r="24" spans="2:12" x14ac:dyDescent="0.55000000000000004">
      <c r="B24" s="5"/>
      <c r="C24" s="5"/>
      <c r="D24" s="5"/>
      <c r="E24" s="5"/>
      <c r="F24" s="5"/>
      <c r="H24" s="5"/>
      <c r="I24" s="5"/>
      <c r="J24" s="5"/>
      <c r="K24" s="5"/>
      <c r="L24" s="5"/>
    </row>
    <row r="25" spans="2:12" x14ac:dyDescent="0.55000000000000004">
      <c r="B25" s="36" t="s">
        <v>54</v>
      </c>
      <c r="C25" s="36"/>
      <c r="D25" s="36"/>
      <c r="E25" s="42" t="str">
        <f>IFERROR(E19*D22*VALUE(COUNTIF(B12:M12,"冷房"))+K19*J22*VALUE(COUNTIF(B12:M12,"暖房")),"")</f>
        <v/>
      </c>
      <c r="F25" s="25" t="str">
        <f>IFERROR(VLOOKUP(D19,P2:R10,3,FALSE),"")</f>
        <v/>
      </c>
    </row>
    <row r="26" spans="2:12" x14ac:dyDescent="0.55000000000000004">
      <c r="B26" s="36"/>
      <c r="C26" s="36"/>
      <c r="D26" s="36"/>
      <c r="E26" s="42"/>
      <c r="F26" s="25"/>
    </row>
    <row r="27" spans="2:12" x14ac:dyDescent="0.55000000000000004">
      <c r="B27" s="37" t="s">
        <v>55</v>
      </c>
      <c r="C27" s="38"/>
      <c r="D27" s="39"/>
      <c r="E27" s="2" t="str">
        <f>IFERROR(E19*D22*VALUE(COUNTIF(B12:M12,"冷房"))+K19*J22*VALUE(COUNTIF(B12:M12,"暖房")),"")</f>
        <v/>
      </c>
      <c r="F27" s="2" t="s">
        <v>56</v>
      </c>
    </row>
    <row r="28" spans="2:12" x14ac:dyDescent="0.55000000000000004">
      <c r="B28" s="5"/>
      <c r="C28" s="5"/>
      <c r="D28" s="5"/>
      <c r="E28" s="5"/>
      <c r="F28" s="5"/>
    </row>
    <row r="30" spans="2:12" ht="33" customHeight="1" x14ac:dyDescent="0.55000000000000004">
      <c r="B30" s="33" t="s">
        <v>57</v>
      </c>
      <c r="C30" s="33"/>
      <c r="D30" s="25" t="s">
        <v>45</v>
      </c>
      <c r="E30" s="25"/>
      <c r="F30" s="25"/>
      <c r="H30" s="33" t="s">
        <v>58</v>
      </c>
      <c r="I30" s="33"/>
      <c r="J30" s="25" t="s">
        <v>45</v>
      </c>
      <c r="K30" s="25"/>
      <c r="L30" s="25"/>
    </row>
    <row r="32" spans="2:12" ht="18.75" customHeight="1" x14ac:dyDescent="0.55000000000000004">
      <c r="B32" s="40" t="s">
        <v>76</v>
      </c>
      <c r="C32" s="40"/>
      <c r="D32" s="20" t="s">
        <v>46</v>
      </c>
      <c r="E32" s="20" t="s">
        <v>47</v>
      </c>
      <c r="F32" s="20" t="s">
        <v>48</v>
      </c>
      <c r="H32" s="40" t="s">
        <v>75</v>
      </c>
      <c r="I32" s="40"/>
      <c r="J32" s="20" t="s">
        <v>46</v>
      </c>
      <c r="K32" s="20" t="s">
        <v>47</v>
      </c>
      <c r="L32" s="20" t="s">
        <v>48</v>
      </c>
    </row>
    <row r="33" spans="2:13" ht="29" customHeight="1" x14ac:dyDescent="0.55000000000000004">
      <c r="B33" s="40"/>
      <c r="C33" s="40"/>
      <c r="D33" s="10"/>
      <c r="E33" s="14" t="s">
        <v>73</v>
      </c>
      <c r="F33" s="10" t="str">
        <f>IFERROR(VLOOKUP(D33,P2:R10,2,FALSE),"")</f>
        <v/>
      </c>
      <c r="G33" s="1"/>
      <c r="H33" s="40"/>
      <c r="I33" s="40"/>
      <c r="J33" s="11">
        <f>D33</f>
        <v>0</v>
      </c>
      <c r="K33" s="14" t="s">
        <v>73</v>
      </c>
      <c r="L33" s="10" t="str">
        <f>IFERROR(VLOOKUP(J33,P2:R10,2,FALSE),"")</f>
        <v/>
      </c>
    </row>
    <row r="34" spans="2:13" x14ac:dyDescent="0.55000000000000004">
      <c r="B34" s="41" t="s">
        <v>49</v>
      </c>
      <c r="C34" s="41"/>
      <c r="D34" s="2"/>
      <c r="E34" s="2"/>
      <c r="F34" s="2" t="s">
        <v>50</v>
      </c>
      <c r="G34" s="1"/>
      <c r="H34" s="41" t="s">
        <v>49</v>
      </c>
      <c r="I34" s="41"/>
      <c r="J34" s="2"/>
      <c r="K34" s="2"/>
      <c r="L34" s="2" t="s">
        <v>50</v>
      </c>
    </row>
    <row r="35" spans="2:13" x14ac:dyDescent="0.55000000000000004">
      <c r="B35" s="3"/>
      <c r="C35" s="3"/>
      <c r="D35" s="5"/>
      <c r="E35" s="5"/>
      <c r="G35" s="12"/>
      <c r="H35" s="12"/>
      <c r="I35" s="13"/>
      <c r="K35" s="13"/>
    </row>
    <row r="36" spans="2:13" x14ac:dyDescent="0.55000000000000004">
      <c r="B36" s="33" t="s">
        <v>51</v>
      </c>
      <c r="C36" s="33"/>
      <c r="D36" s="25" t="s">
        <v>73</v>
      </c>
      <c r="E36" s="25"/>
      <c r="F36" s="25" t="s">
        <v>52</v>
      </c>
      <c r="H36" s="33" t="s">
        <v>53</v>
      </c>
      <c r="I36" s="33"/>
      <c r="J36" s="25" t="s">
        <v>73</v>
      </c>
      <c r="K36" s="25"/>
      <c r="L36" s="25" t="s">
        <v>52</v>
      </c>
    </row>
    <row r="37" spans="2:13" x14ac:dyDescent="0.55000000000000004">
      <c r="B37" s="33"/>
      <c r="C37" s="33"/>
      <c r="D37" s="25"/>
      <c r="E37" s="25"/>
      <c r="F37" s="25"/>
      <c r="H37" s="33"/>
      <c r="I37" s="33"/>
      <c r="J37" s="25"/>
      <c r="K37" s="25"/>
      <c r="L37" s="25"/>
    </row>
    <row r="38" spans="2:13" x14ac:dyDescent="0.55000000000000004">
      <c r="B38" s="5"/>
      <c r="C38" s="5"/>
      <c r="D38" s="5"/>
      <c r="E38" s="5"/>
      <c r="F38" s="5"/>
      <c r="H38" s="5"/>
      <c r="I38" s="5"/>
      <c r="J38" s="5"/>
      <c r="K38" s="5"/>
      <c r="L38" s="5"/>
    </row>
    <row r="39" spans="2:13" x14ac:dyDescent="0.55000000000000004">
      <c r="B39" s="36" t="s">
        <v>54</v>
      </c>
      <c r="C39" s="36"/>
      <c r="D39" s="36"/>
      <c r="E39" s="42" t="str">
        <f>IFERROR(E33*D36*VALUE(COUNTIF(B12:M12,"冷房"))+K33*J36*VALUE(COUNTIF(B12:M12,"暖房")),"")</f>
        <v/>
      </c>
      <c r="F39" s="25" t="str">
        <f>IFERROR(VLOOKUP(D33,P2:R10,3,FALSE),"")</f>
        <v/>
      </c>
    </row>
    <row r="40" spans="2:13" x14ac:dyDescent="0.55000000000000004">
      <c r="B40" s="36"/>
      <c r="C40" s="36"/>
      <c r="D40" s="36"/>
      <c r="E40" s="42"/>
      <c r="F40" s="25"/>
    </row>
    <row r="41" spans="2:13" x14ac:dyDescent="0.55000000000000004">
      <c r="B41" s="37" t="s">
        <v>55</v>
      </c>
      <c r="C41" s="38"/>
      <c r="D41" s="39"/>
      <c r="E41" s="15" t="str">
        <f>IFERROR(E33*D36*VALUE(COUNTIF(B12:M12,"冷房"))+K33*J36*VALUE(COUNTIF(B12:M12,"暖房")),"")</f>
        <v/>
      </c>
      <c r="F41" s="2" t="s">
        <v>56</v>
      </c>
    </row>
    <row r="43" spans="2:13" ht="33" customHeight="1" x14ac:dyDescent="0.55000000000000004">
      <c r="B43" s="31" t="s">
        <v>59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</row>
    <row r="44" spans="2:13" ht="26" customHeight="1" x14ac:dyDescent="0.55000000000000004">
      <c r="B44" s="6"/>
      <c r="C44" s="6"/>
      <c r="D44" s="6"/>
      <c r="E44" s="7"/>
      <c r="F44" s="7"/>
      <c r="G44" s="7"/>
      <c r="H44" s="7"/>
      <c r="I44" s="7"/>
      <c r="J44" s="7"/>
      <c r="K44" s="7"/>
      <c r="L44" s="7"/>
      <c r="M44" s="7"/>
    </row>
    <row r="45" spans="2:13" ht="32" customHeight="1" x14ac:dyDescent="0.55000000000000004">
      <c r="B45" s="23" t="s">
        <v>60</v>
      </c>
      <c r="C45" s="23"/>
      <c r="D45" s="23"/>
      <c r="E45" s="19" t="str">
        <f>IFERROR(E25*VALUE(VLOOKUP(D19,P2:S10,4,FALSE)),"")</f>
        <v/>
      </c>
      <c r="F45" s="2" t="s">
        <v>61</v>
      </c>
      <c r="I45" s="5"/>
      <c r="J45" s="5"/>
      <c r="K45" s="5"/>
      <c r="L45" s="17"/>
      <c r="M45" s="5"/>
    </row>
    <row r="46" spans="2:13" ht="32" customHeight="1" x14ac:dyDescent="0.55000000000000004">
      <c r="B46" s="5"/>
      <c r="C46" s="5"/>
      <c r="D46" s="5"/>
      <c r="E46" s="17"/>
      <c r="F46" s="5"/>
      <c r="I46" s="5"/>
      <c r="J46" s="5"/>
      <c r="K46" s="5"/>
      <c r="L46" s="17"/>
      <c r="M46" s="5"/>
    </row>
    <row r="47" spans="2:13" ht="32" customHeight="1" x14ac:dyDescent="0.55000000000000004">
      <c r="B47" s="23" t="s">
        <v>70</v>
      </c>
      <c r="C47" s="23"/>
      <c r="D47" s="23"/>
      <c r="E47" s="19" t="str">
        <f>IFERROR(E39*VALUE(VLOOKUP(D33,P2:S10,4,FALSE)),"")</f>
        <v/>
      </c>
      <c r="F47" s="9" t="s">
        <v>61</v>
      </c>
      <c r="I47" s="5"/>
      <c r="J47" s="5"/>
      <c r="K47" s="5"/>
      <c r="L47" s="17"/>
      <c r="M47" s="5"/>
    </row>
    <row r="48" spans="2:13" ht="32" customHeight="1" x14ac:dyDescent="0.55000000000000004">
      <c r="B48" s="5"/>
      <c r="C48" s="5"/>
      <c r="D48" s="5"/>
      <c r="E48" s="17"/>
      <c r="F48" s="5"/>
      <c r="I48" s="5"/>
      <c r="J48" s="5"/>
      <c r="K48" s="5"/>
      <c r="L48" s="17"/>
      <c r="M48" s="5"/>
    </row>
    <row r="49" spans="2:13" ht="32" customHeight="1" x14ac:dyDescent="0.55000000000000004">
      <c r="B49" s="23" t="s">
        <v>62</v>
      </c>
      <c r="C49" s="23"/>
      <c r="D49" s="23"/>
      <c r="E49" s="19" t="str">
        <f>IFERROR((E45-E47),"")</f>
        <v/>
      </c>
      <c r="F49" s="9" t="s">
        <v>61</v>
      </c>
      <c r="G49" s="18" t="s">
        <v>68</v>
      </c>
      <c r="H49" s="26" t="s">
        <v>69</v>
      </c>
      <c r="I49" s="27"/>
      <c r="J49" s="28"/>
      <c r="K49" s="19" t="str">
        <f>IF(ISERROR(E49/1000),"",E49/1000)</f>
        <v/>
      </c>
      <c r="L49" s="22" t="s">
        <v>67</v>
      </c>
      <c r="M49" s="5"/>
    </row>
    <row r="50" spans="2:13" ht="32" customHeight="1" x14ac:dyDescent="0.55000000000000004">
      <c r="F50" s="13"/>
      <c r="M50" s="13"/>
    </row>
    <row r="51" spans="2:13" ht="32" customHeight="1" x14ac:dyDescent="0.55000000000000004">
      <c r="F51" s="13"/>
      <c r="M51" s="13"/>
    </row>
    <row r="52" spans="2:13" ht="32" customHeight="1" x14ac:dyDescent="0.55000000000000004">
      <c r="F52" s="13"/>
      <c r="M52" s="13"/>
    </row>
    <row r="53" spans="2:13" ht="35" customHeight="1" x14ac:dyDescent="0.55000000000000004">
      <c r="B53" s="23" t="s">
        <v>63</v>
      </c>
      <c r="C53" s="23"/>
      <c r="D53" s="23"/>
      <c r="E53" s="9" t="str">
        <f>IFERROR((E45-E47)/E45*100,"")</f>
        <v/>
      </c>
      <c r="F53" s="9" t="s">
        <v>64</v>
      </c>
      <c r="M53" s="13"/>
    </row>
    <row r="54" spans="2:13" ht="32.5" customHeight="1" x14ac:dyDescent="0.55000000000000004">
      <c r="B54" s="24" t="s">
        <v>65</v>
      </c>
      <c r="C54" s="24"/>
      <c r="D54" s="24"/>
      <c r="E54" s="25" t="str">
        <f>IF($E$53&gt;=30,"補助対象","補助対象外")</f>
        <v>補助対象</v>
      </c>
      <c r="F54" s="25"/>
      <c r="M54" s="13"/>
    </row>
    <row r="56" spans="2:13" x14ac:dyDescent="0.55000000000000004">
      <c r="B56" s="4" t="s">
        <v>74</v>
      </c>
    </row>
    <row r="57" spans="2:13" x14ac:dyDescent="0.55000000000000004">
      <c r="B57" s="4" t="s">
        <v>82</v>
      </c>
    </row>
  </sheetData>
  <mergeCells count="53">
    <mergeCell ref="B45:D45"/>
    <mergeCell ref="B47:D47"/>
    <mergeCell ref="B49:D49"/>
    <mergeCell ref="B39:D40"/>
    <mergeCell ref="E39:E40"/>
    <mergeCell ref="F39:F40"/>
    <mergeCell ref="B41:D41"/>
    <mergeCell ref="B43:M43"/>
    <mergeCell ref="L36:L37"/>
    <mergeCell ref="H30:I30"/>
    <mergeCell ref="J30:L30"/>
    <mergeCell ref="B32:C33"/>
    <mergeCell ref="H32:I33"/>
    <mergeCell ref="B34:C34"/>
    <mergeCell ref="H34:I34"/>
    <mergeCell ref="B36:C37"/>
    <mergeCell ref="D36:E37"/>
    <mergeCell ref="F36:F37"/>
    <mergeCell ref="H36:I37"/>
    <mergeCell ref="J36:K37"/>
    <mergeCell ref="B25:D26"/>
    <mergeCell ref="E25:E26"/>
    <mergeCell ref="F25:F26"/>
    <mergeCell ref="B27:D27"/>
    <mergeCell ref="B30:C30"/>
    <mergeCell ref="D30:F30"/>
    <mergeCell ref="J16:L16"/>
    <mergeCell ref="L22:L23"/>
    <mergeCell ref="B18:C19"/>
    <mergeCell ref="H18:I19"/>
    <mergeCell ref="B20:C20"/>
    <mergeCell ref="H20:I20"/>
    <mergeCell ref="B22:C23"/>
    <mergeCell ref="D22:E23"/>
    <mergeCell ref="F22:F23"/>
    <mergeCell ref="H22:I23"/>
    <mergeCell ref="J22:K23"/>
    <mergeCell ref="B53:D53"/>
    <mergeCell ref="B54:D54"/>
    <mergeCell ref="E54:F54"/>
    <mergeCell ref="H49:J49"/>
    <mergeCell ref="B2:M2"/>
    <mergeCell ref="B4:C4"/>
    <mergeCell ref="D4:M4"/>
    <mergeCell ref="B6:M6"/>
    <mergeCell ref="B8:C8"/>
    <mergeCell ref="D8:M8"/>
    <mergeCell ref="B10:M10"/>
    <mergeCell ref="B14:C14"/>
    <mergeCell ref="D14:F14"/>
    <mergeCell ref="B16:C16"/>
    <mergeCell ref="D16:F16"/>
    <mergeCell ref="H16:I16"/>
  </mergeCells>
  <phoneticPr fontId="3"/>
  <conditionalFormatting sqref="E19:F19">
    <cfRule type="expression" dxfId="13" priority="14">
      <formula>$D$19="その他"</formula>
    </cfRule>
  </conditionalFormatting>
  <conditionalFormatting sqref="B20:F20">
    <cfRule type="expression" dxfId="12" priority="13">
      <formula>NOT($D$19="その他")</formula>
    </cfRule>
  </conditionalFormatting>
  <conditionalFormatting sqref="K19:L19">
    <cfRule type="expression" dxfId="11" priority="12">
      <formula>$J$19="その他"</formula>
    </cfRule>
  </conditionalFormatting>
  <conditionalFormatting sqref="H20:L20">
    <cfRule type="expression" dxfId="10" priority="11">
      <formula>NOT($D$19="その他")</formula>
    </cfRule>
  </conditionalFormatting>
  <conditionalFormatting sqref="E25:F26">
    <cfRule type="expression" dxfId="9" priority="10">
      <formula>$D$19="その他"</formula>
    </cfRule>
  </conditionalFormatting>
  <conditionalFormatting sqref="B27:F27">
    <cfRule type="expression" dxfId="8" priority="9">
      <formula>NOT($D$19="その他")</formula>
    </cfRule>
  </conditionalFormatting>
  <conditionalFormatting sqref="F33">
    <cfRule type="expression" dxfId="7" priority="8">
      <formula>$D$33="その他"</formula>
    </cfRule>
  </conditionalFormatting>
  <conditionalFormatting sqref="B34:F34">
    <cfRule type="expression" dxfId="6" priority="7">
      <formula>NOT($D$33="その他")</formula>
    </cfRule>
  </conditionalFormatting>
  <conditionalFormatting sqref="L33">
    <cfRule type="expression" dxfId="5" priority="6">
      <formula>$D$33="その他"</formula>
    </cfRule>
  </conditionalFormatting>
  <conditionalFormatting sqref="H34:L34">
    <cfRule type="expression" dxfId="4" priority="5">
      <formula>NOT($D$33="その他")</formula>
    </cfRule>
  </conditionalFormatting>
  <conditionalFormatting sqref="E39:F40">
    <cfRule type="expression" dxfId="3" priority="4">
      <formula>$D$33="その他"</formula>
    </cfRule>
  </conditionalFormatting>
  <conditionalFormatting sqref="B41:F41">
    <cfRule type="expression" dxfId="2" priority="3">
      <formula>NOT($D$33="その他")</formula>
    </cfRule>
  </conditionalFormatting>
  <conditionalFormatting sqref="E33">
    <cfRule type="expression" dxfId="1" priority="2">
      <formula>$D$19="その他"</formula>
    </cfRule>
  </conditionalFormatting>
  <conditionalFormatting sqref="K33">
    <cfRule type="expression" dxfId="0" priority="1">
      <formula>$D$19="その他"</formula>
    </cfRule>
  </conditionalFormatting>
  <dataValidations count="3">
    <dataValidation type="list" allowBlank="1" showInputMessage="1" showErrorMessage="1" sqref="B12:M12">
      <formula1>"冷房,暖房,ー,　,"</formula1>
    </dataValidation>
    <dataValidation type="list" allowBlank="1" showInputMessage="1" showErrorMessage="1" sqref="D14">
      <formula1>"更新,　,"</formula1>
    </dataValidation>
    <dataValidation type="list" allowBlank="1" showInputMessage="1" showErrorMessage="1" sqref="D19 D33">
      <formula1>$P$2:$P$10</formula1>
    </dataValidation>
  </dataValidations>
  <pageMargins left="0.70866141732283472" right="0.70866141732283472" top="0.74803149606299213" bottom="0.74803149606299213" header="0.31496062992125984" footer="0.31496062992125984"/>
  <pageSetup paperSize="9"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計算書 (空調機器更新）</vt:lpstr>
      <vt:lpstr>'計算書 (空調機器更新）'!Print_Area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SG17214のC20-3155</dc:creator>
  <cp:lastModifiedBy>SG17214のC20-3155</cp:lastModifiedBy>
  <cp:lastPrinted>2024-07-11T03:25:44Z</cp:lastPrinted>
  <dcterms:created xsi:type="dcterms:W3CDTF">2024-05-18T10:15:04Z</dcterms:created>
  <dcterms:modified xsi:type="dcterms:W3CDTF">2024-07-11T05:13:27Z</dcterms:modified>
</cp:coreProperties>
</file>