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24_計画推進\◆重点加速化事業再エネ交付金◆\★事業者支援★\R7\02 HP用\ホームページ掲載データ\"/>
    </mc:Choice>
  </mc:AlternateContent>
  <bookViews>
    <workbookView xWindow="4836" yWindow="0" windowWidth="19200" windowHeight="6612"/>
  </bookViews>
  <sheets>
    <sheet name="計算書 (空調機器更新）" sheetId="1" r:id="rId1"/>
  </sheets>
  <definedNames>
    <definedName name="_xlnm.Print_Area" localSheetId="0">'計算書 (空調機器更新）'!$A$1:$N$57</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6" i="1" l="1"/>
  <c r="D36" i="1"/>
  <c r="E39" i="1" l="1"/>
  <c r="E47" i="1" l="1"/>
  <c r="E41" i="1" l="1"/>
  <c r="F39" i="1"/>
  <c r="J33" i="1"/>
  <c r="L33" i="1" s="1"/>
  <c r="F33" i="1"/>
  <c r="E27" i="1"/>
  <c r="F25" i="1"/>
  <c r="E25" i="1"/>
  <c r="E45" i="1" s="1"/>
  <c r="E53" i="1" s="1"/>
  <c r="E54" i="1" s="1"/>
  <c r="J19" i="1"/>
  <c r="L19" i="1" s="1"/>
  <c r="F19" i="1"/>
  <c r="D16" i="1"/>
  <c r="E49" i="1" l="1"/>
  <c r="K49" i="1" s="1"/>
</calcChain>
</file>

<file path=xl/sharedStrings.xml><?xml version="1.0" encoding="utf-8"?>
<sst xmlns="http://schemas.openxmlformats.org/spreadsheetml/2006/main" count="147" uniqueCount="88">
  <si>
    <t>エネルギー種類</t>
    <rPh sb="5" eb="7">
      <t>シュルイ</t>
    </rPh>
    <phoneticPr fontId="3"/>
  </si>
  <si>
    <t>単位（時間）</t>
    <rPh sb="0" eb="2">
      <t>タンイ</t>
    </rPh>
    <rPh sb="3" eb="5">
      <t>ジカン</t>
    </rPh>
    <phoneticPr fontId="3"/>
  </si>
  <si>
    <t>単位（年）</t>
    <rPh sb="0" eb="2">
      <t>タンイ</t>
    </rPh>
    <rPh sb="3" eb="4">
      <t>ネン</t>
    </rPh>
    <phoneticPr fontId="3"/>
  </si>
  <si>
    <t>CO2換算係数</t>
    <rPh sb="3" eb="5">
      <t>カンサン</t>
    </rPh>
    <rPh sb="5" eb="7">
      <t>ケイスウ</t>
    </rPh>
    <phoneticPr fontId="3"/>
  </si>
  <si>
    <t>電力</t>
    <rPh sb="0" eb="2">
      <t>デンリョク</t>
    </rPh>
    <phoneticPr fontId="1"/>
  </si>
  <si>
    <t>kW</t>
    <phoneticPr fontId="3"/>
  </si>
  <si>
    <t>kWh/年</t>
    <rPh sb="4" eb="5">
      <t>ネン</t>
    </rPh>
    <phoneticPr fontId="3"/>
  </si>
  <si>
    <t>ガソリン</t>
  </si>
  <si>
    <t>L/h</t>
    <phoneticPr fontId="3"/>
  </si>
  <si>
    <t>L/年</t>
    <rPh sb="2" eb="3">
      <t>ネン</t>
    </rPh>
    <phoneticPr fontId="3"/>
  </si>
  <si>
    <t>申請者名</t>
    <rPh sb="0" eb="3">
      <t>シンセイシャ</t>
    </rPh>
    <rPh sb="3" eb="4">
      <t>メイ</t>
    </rPh>
    <phoneticPr fontId="3"/>
  </si>
  <si>
    <t>灯油</t>
    <rPh sb="0" eb="2">
      <t>トウユ</t>
    </rPh>
    <phoneticPr fontId="3"/>
  </si>
  <si>
    <t>軽油</t>
    <rPh sb="0" eb="2">
      <t>ケイユ</t>
    </rPh>
    <phoneticPr fontId="1"/>
  </si>
  <si>
    <t>導入設備情報</t>
    <rPh sb="0" eb="2">
      <t>ドウニュウ</t>
    </rPh>
    <rPh sb="2" eb="4">
      <t>セツビ</t>
    </rPh>
    <rPh sb="4" eb="6">
      <t>ジョウホウ</t>
    </rPh>
    <phoneticPr fontId="3"/>
  </si>
  <si>
    <t>LPG（重量ベース）</t>
    <rPh sb="4" eb="6">
      <t>ジュウリョウ</t>
    </rPh>
    <phoneticPr fontId="1"/>
  </si>
  <si>
    <t>kg/h</t>
    <phoneticPr fontId="3"/>
  </si>
  <si>
    <t>kg/年</t>
    <rPh sb="3" eb="4">
      <t>ネン</t>
    </rPh>
    <phoneticPr fontId="3"/>
  </si>
  <si>
    <t>LPG（体積ベース）</t>
    <rPh sb="4" eb="6">
      <t>タイセキ</t>
    </rPh>
    <phoneticPr fontId="1"/>
  </si>
  <si>
    <t>A重油</t>
    <rPh sb="1" eb="3">
      <t>ジュウユ</t>
    </rPh>
    <phoneticPr fontId="1"/>
  </si>
  <si>
    <t>B・C重油</t>
    <rPh sb="3" eb="5">
      <t>ジュウユ</t>
    </rPh>
    <phoneticPr fontId="1"/>
  </si>
  <si>
    <t>都市ガス</t>
    <rPh sb="0" eb="2">
      <t>トシ</t>
    </rPh>
    <phoneticPr fontId="3"/>
  </si>
  <si>
    <t>Nm3/h</t>
    <phoneticPr fontId="3"/>
  </si>
  <si>
    <t>Nm3/年</t>
    <rPh sb="4" eb="5">
      <t>ネン</t>
    </rPh>
    <phoneticPr fontId="3"/>
  </si>
  <si>
    <t>冷暖房の使用期間</t>
    <rPh sb="0" eb="3">
      <t>レイダンボウ</t>
    </rPh>
    <rPh sb="4" eb="6">
      <t>シヨウ</t>
    </rPh>
    <rPh sb="6" eb="8">
      <t>キカン</t>
    </rPh>
    <phoneticPr fontId="3"/>
  </si>
  <si>
    <t>その他</t>
    <rPh sb="2" eb="3">
      <t>タ</t>
    </rPh>
    <phoneticPr fontId="1"/>
  </si>
  <si>
    <t>ー</t>
    <phoneticPr fontId="3"/>
  </si>
  <si>
    <t>１月</t>
    <rPh sb="1" eb="2">
      <t>ガツ</t>
    </rPh>
    <phoneticPr fontId="3"/>
  </si>
  <si>
    <t>２月</t>
    <rPh sb="1" eb="2">
      <t>ガツ</t>
    </rPh>
    <phoneticPr fontId="3"/>
  </si>
  <si>
    <t>３月</t>
    <rPh sb="1" eb="2">
      <t>ガツ</t>
    </rPh>
    <phoneticPr fontId="3"/>
  </si>
  <si>
    <t>４月</t>
  </si>
  <si>
    <t>５月</t>
  </si>
  <si>
    <t>６月</t>
  </si>
  <si>
    <t>７月</t>
  </si>
  <si>
    <t>８月</t>
  </si>
  <si>
    <t>９月</t>
  </si>
  <si>
    <t>１０月</t>
  </si>
  <si>
    <t>１１月</t>
  </si>
  <si>
    <t>１２月</t>
  </si>
  <si>
    <t>暖房</t>
  </si>
  <si>
    <t>ー</t>
  </si>
  <si>
    <t>冷房</t>
  </si>
  <si>
    <t>導入設備区分</t>
    <rPh sb="0" eb="2">
      <t>ドウニュウ</t>
    </rPh>
    <rPh sb="2" eb="4">
      <t>セツビ</t>
    </rPh>
    <rPh sb="4" eb="6">
      <t>クブン</t>
    </rPh>
    <phoneticPr fontId="3"/>
  </si>
  <si>
    <t>更新</t>
    <rPh sb="0" eb="2">
      <t>コウシン</t>
    </rPh>
    <phoneticPr fontId="3"/>
  </si>
  <si>
    <t>従来設備のメーカー</t>
    <rPh sb="0" eb="2">
      <t>ジュウライ</t>
    </rPh>
    <rPh sb="2" eb="4">
      <t>セツビ</t>
    </rPh>
    <phoneticPr fontId="3"/>
  </si>
  <si>
    <t>従来設備の機種名</t>
    <rPh sb="0" eb="2">
      <t>ジュウライ</t>
    </rPh>
    <rPh sb="2" eb="4">
      <t>セツビ</t>
    </rPh>
    <rPh sb="5" eb="8">
      <t>キシュメイ</t>
    </rPh>
    <phoneticPr fontId="3"/>
  </si>
  <si>
    <t>記載してください</t>
    <rPh sb="0" eb="2">
      <t>キサイ</t>
    </rPh>
    <phoneticPr fontId="3"/>
  </si>
  <si>
    <t>種類</t>
    <rPh sb="0" eb="2">
      <t>シュルイ</t>
    </rPh>
    <phoneticPr fontId="3"/>
  </si>
  <si>
    <t>数値</t>
    <rPh sb="0" eb="2">
      <t>スウチ</t>
    </rPh>
    <phoneticPr fontId="3"/>
  </si>
  <si>
    <t>単位</t>
    <rPh sb="0" eb="2">
      <t>タンイ</t>
    </rPh>
    <phoneticPr fontId="3"/>
  </si>
  <si>
    <t>「その他」の場合</t>
    <rPh sb="3" eb="4">
      <t>タ</t>
    </rPh>
    <rPh sb="6" eb="8">
      <t>バアイ</t>
    </rPh>
    <phoneticPr fontId="3"/>
  </si>
  <si>
    <t>○/h</t>
    <phoneticPr fontId="3"/>
  </si>
  <si>
    <t>冷房の稼働時間（月間）</t>
    <rPh sb="0" eb="2">
      <t>レイボウ</t>
    </rPh>
    <rPh sb="3" eb="5">
      <t>カドウ</t>
    </rPh>
    <rPh sb="5" eb="7">
      <t>ジカン</t>
    </rPh>
    <rPh sb="8" eb="10">
      <t>ゲッカン</t>
    </rPh>
    <phoneticPr fontId="3"/>
  </si>
  <si>
    <t>h/月</t>
    <rPh sb="2" eb="3">
      <t>ツキ</t>
    </rPh>
    <phoneticPr fontId="3"/>
  </si>
  <si>
    <t>暖房の稼働時間（月間）</t>
    <rPh sb="0" eb="2">
      <t>ダンボウ</t>
    </rPh>
    <rPh sb="3" eb="5">
      <t>カドウ</t>
    </rPh>
    <rPh sb="5" eb="7">
      <t>ジカン</t>
    </rPh>
    <rPh sb="8" eb="10">
      <t>ゲッカン</t>
    </rPh>
    <phoneticPr fontId="3"/>
  </si>
  <si>
    <t>（冷房及び暖房による）年間の電力（燃料）消費量</t>
    <rPh sb="1" eb="3">
      <t>レイボウ</t>
    </rPh>
    <rPh sb="3" eb="4">
      <t>オヨ</t>
    </rPh>
    <rPh sb="5" eb="7">
      <t>ダンボウ</t>
    </rPh>
    <rPh sb="11" eb="13">
      <t>ネンカン</t>
    </rPh>
    <rPh sb="14" eb="16">
      <t>デンリョク</t>
    </rPh>
    <rPh sb="17" eb="19">
      <t>ネンリョウ</t>
    </rPh>
    <rPh sb="20" eb="23">
      <t>ショウヒリョウ</t>
    </rPh>
    <phoneticPr fontId="3"/>
  </si>
  <si>
    <t>その他の場合</t>
    <rPh sb="2" eb="3">
      <t>タ</t>
    </rPh>
    <rPh sb="4" eb="6">
      <t>バアイ</t>
    </rPh>
    <phoneticPr fontId="3"/>
  </si>
  <si>
    <t>○/年</t>
    <rPh sb="2" eb="3">
      <t>ネン</t>
    </rPh>
    <phoneticPr fontId="3"/>
  </si>
  <si>
    <t>導入設備のメーカー</t>
    <rPh sb="0" eb="2">
      <t>ドウニュウ</t>
    </rPh>
    <rPh sb="2" eb="4">
      <t>セツビ</t>
    </rPh>
    <phoneticPr fontId="3"/>
  </si>
  <si>
    <t>導入設備の機種名</t>
    <rPh sb="0" eb="2">
      <t>ドウニュウ</t>
    </rPh>
    <rPh sb="2" eb="4">
      <t>セツビ</t>
    </rPh>
    <rPh sb="5" eb="8">
      <t>キシュメイ</t>
    </rPh>
    <phoneticPr fontId="3"/>
  </si>
  <si>
    <t>結果（省CO２効果）</t>
    <rPh sb="0" eb="2">
      <t>ケッカ</t>
    </rPh>
    <phoneticPr fontId="3"/>
  </si>
  <si>
    <t>①年間CO2排出量（従来設備）</t>
    <rPh sb="1" eb="3">
      <t>ネンカン</t>
    </rPh>
    <rPh sb="6" eb="8">
      <t>ハイシュツ</t>
    </rPh>
    <rPh sb="8" eb="9">
      <t>リョウ</t>
    </rPh>
    <rPh sb="10" eb="12">
      <t>ジュウライ</t>
    </rPh>
    <rPh sb="12" eb="14">
      <t>セツビ</t>
    </rPh>
    <phoneticPr fontId="3"/>
  </si>
  <si>
    <t>kg-CO2/年</t>
    <rPh sb="7" eb="8">
      <t>ネン</t>
    </rPh>
    <phoneticPr fontId="3"/>
  </si>
  <si>
    <t>③CO2削減量（①－②）</t>
    <rPh sb="4" eb="6">
      <t>サクゲン</t>
    </rPh>
    <rPh sb="6" eb="7">
      <t>リョウ</t>
    </rPh>
    <phoneticPr fontId="3"/>
  </si>
  <si>
    <t>④省CO２効果（（①－②）/①）</t>
    <rPh sb="1" eb="2">
      <t>ショウ</t>
    </rPh>
    <rPh sb="5" eb="7">
      <t>コウカ</t>
    </rPh>
    <phoneticPr fontId="3"/>
  </si>
  <si>
    <t>％</t>
    <phoneticPr fontId="3"/>
  </si>
  <si>
    <t>判定</t>
    <rPh sb="0" eb="2">
      <t>ハンテイ</t>
    </rPh>
    <phoneticPr fontId="3"/>
  </si>
  <si>
    <t>設備導入場所
【事業所の名称及び住所】</t>
    <phoneticPr fontId="3"/>
  </si>
  <si>
    <t>t-CO2/年</t>
    <rPh sb="6" eb="7">
      <t>ネン</t>
    </rPh>
    <phoneticPr fontId="3"/>
  </si>
  <si>
    <t>=</t>
    <phoneticPr fontId="3"/>
  </si>
  <si>
    <r>
      <t>③CO2削減量</t>
    </r>
    <r>
      <rPr>
        <sz val="14"/>
        <color theme="1"/>
        <rFont val="游ゴシック"/>
        <family val="3"/>
        <charset val="128"/>
        <scheme val="minor"/>
      </rPr>
      <t>（(①－②)/1000）</t>
    </r>
    <rPh sb="4" eb="6">
      <t>サクゲン</t>
    </rPh>
    <rPh sb="6" eb="7">
      <t>リョウ</t>
    </rPh>
    <phoneticPr fontId="3"/>
  </si>
  <si>
    <t>②年間CO2排出量（導入設備）</t>
    <rPh sb="1" eb="3">
      <t>ネンカン</t>
    </rPh>
    <rPh sb="6" eb="8">
      <t>ハイシュツ</t>
    </rPh>
    <rPh sb="8" eb="9">
      <t>リョウ</t>
    </rPh>
    <rPh sb="10" eb="12">
      <t>ドウニュウ</t>
    </rPh>
    <rPh sb="12" eb="14">
      <t>セツビ</t>
    </rPh>
    <phoneticPr fontId="3"/>
  </si>
  <si>
    <t>従来設備の消費電力（燃料）
【冷房】</t>
    <rPh sb="0" eb="2">
      <t>ジュウライ</t>
    </rPh>
    <rPh sb="2" eb="4">
      <t>セツビ</t>
    </rPh>
    <rPh sb="5" eb="7">
      <t>ショウヒ</t>
    </rPh>
    <rPh sb="7" eb="9">
      <t>デンリョク</t>
    </rPh>
    <rPh sb="10" eb="12">
      <t>ネンリョウ</t>
    </rPh>
    <rPh sb="15" eb="17">
      <t>レイボウ</t>
    </rPh>
    <phoneticPr fontId="3"/>
  </si>
  <si>
    <t>従来設備の消費電力（燃料）
【暖房】</t>
    <rPh sb="0" eb="2">
      <t>ジュウライ</t>
    </rPh>
    <rPh sb="2" eb="4">
      <t>セツビ</t>
    </rPh>
    <rPh sb="5" eb="7">
      <t>ショウヒ</t>
    </rPh>
    <rPh sb="7" eb="9">
      <t>デンリョク</t>
    </rPh>
    <rPh sb="10" eb="12">
      <t>ネンリョウ</t>
    </rPh>
    <rPh sb="15" eb="17">
      <t>ダンボウ</t>
    </rPh>
    <phoneticPr fontId="3"/>
  </si>
  <si>
    <t>記載してください</t>
    <phoneticPr fontId="3"/>
  </si>
  <si>
    <t>※　複数の空調機器を補助対象として申請する場合、更新する機器ごとに作成すること。</t>
    <rPh sb="2" eb="4">
      <t>フクスウ</t>
    </rPh>
    <rPh sb="5" eb="7">
      <t>クウチョウ</t>
    </rPh>
    <rPh sb="7" eb="9">
      <t>キキ</t>
    </rPh>
    <rPh sb="10" eb="14">
      <t>ホジョタイショウ</t>
    </rPh>
    <rPh sb="17" eb="19">
      <t>シンセイ</t>
    </rPh>
    <rPh sb="21" eb="23">
      <t>バアイ</t>
    </rPh>
    <rPh sb="24" eb="26">
      <t>コウシン</t>
    </rPh>
    <rPh sb="33" eb="35">
      <t>サクセイ</t>
    </rPh>
    <phoneticPr fontId="3"/>
  </si>
  <si>
    <t>導入設備の消費電力（燃料）
【暖房】</t>
    <rPh sb="0" eb="2">
      <t>ドウニュウ</t>
    </rPh>
    <rPh sb="2" eb="4">
      <t>セツビ</t>
    </rPh>
    <rPh sb="5" eb="7">
      <t>ショウヒ</t>
    </rPh>
    <rPh sb="7" eb="9">
      <t>デンリョク</t>
    </rPh>
    <rPh sb="10" eb="12">
      <t>ネンリョウ</t>
    </rPh>
    <rPh sb="15" eb="17">
      <t>ダンボウ</t>
    </rPh>
    <phoneticPr fontId="3"/>
  </si>
  <si>
    <t>導入設備の消費電力（燃料）
【冷房】</t>
    <rPh sb="0" eb="2">
      <t>ドウニュウ</t>
    </rPh>
    <rPh sb="2" eb="4">
      <t>セツビ</t>
    </rPh>
    <rPh sb="5" eb="7">
      <t>ショウヒ</t>
    </rPh>
    <rPh sb="7" eb="9">
      <t>デンリョク</t>
    </rPh>
    <rPh sb="10" eb="12">
      <t>ネンリョウ</t>
    </rPh>
    <rPh sb="15" eb="17">
      <t>レイボウ</t>
    </rPh>
    <phoneticPr fontId="3"/>
  </si>
  <si>
    <t>kg-co2/kwh</t>
    <phoneticPr fontId="3"/>
  </si>
  <si>
    <t>t-co2/kl</t>
    <phoneticPr fontId="3"/>
  </si>
  <si>
    <t>kg-co2/m3</t>
    <phoneticPr fontId="3"/>
  </si>
  <si>
    <t>（その１）</t>
    <phoneticPr fontId="3"/>
  </si>
  <si>
    <t>※　設備設置事業者が作成する計算書やカタログなど、計算の根拠となる資料を添付すること。</t>
    <rPh sb="2" eb="4">
      <t>セツビ</t>
    </rPh>
    <rPh sb="4" eb="6">
      <t>セッチ</t>
    </rPh>
    <rPh sb="6" eb="9">
      <t>ジギョウシャ</t>
    </rPh>
    <rPh sb="10" eb="12">
      <t>サクセイ</t>
    </rPh>
    <rPh sb="14" eb="17">
      <t>ケイサンショ</t>
    </rPh>
    <rPh sb="25" eb="27">
      <t>ケイサン</t>
    </rPh>
    <rPh sb="28" eb="30">
      <t>コンキョ</t>
    </rPh>
    <rPh sb="33" eb="35">
      <t>シリョウ</t>
    </rPh>
    <rPh sb="36" eb="38">
      <t>テンプ</t>
    </rPh>
    <phoneticPr fontId="1"/>
  </si>
  <si>
    <t>⇦メーカーや設備設置事業者が作成した計算書をもとに消費量を算出する場合は直接入力してください。</t>
    <rPh sb="25" eb="28">
      <t>ショウヒリョウ</t>
    </rPh>
    <rPh sb="29" eb="31">
      <t>サンシュツ</t>
    </rPh>
    <rPh sb="33" eb="35">
      <t>バアイ</t>
    </rPh>
    <rPh sb="36" eb="38">
      <t>チョクセツ</t>
    </rPh>
    <rPh sb="38" eb="40">
      <t>ニュウリョク</t>
    </rPh>
    <phoneticPr fontId="3"/>
  </si>
  <si>
    <t>従来設備の製造年又は設置年（西暦）</t>
    <rPh sb="0" eb="2">
      <t>ジュウライ</t>
    </rPh>
    <rPh sb="2" eb="4">
      <t>セツビ</t>
    </rPh>
    <rPh sb="5" eb="8">
      <t>セイゾウネン</t>
    </rPh>
    <rPh sb="8" eb="9">
      <t>マタ</t>
    </rPh>
    <rPh sb="10" eb="13">
      <t>セッチネン</t>
    </rPh>
    <rPh sb="14" eb="16">
      <t>セイレキ</t>
    </rPh>
    <phoneticPr fontId="3"/>
  </si>
  <si>
    <t>　この場合は、冷房、暖房の稼働時間は、記載する必要はありません。</t>
    <phoneticPr fontId="3"/>
  </si>
  <si>
    <t>　計算書及び算出過程がわかる資料を添付すること。また、従来設備の製造年又は設置年を記載すること。</t>
    <rPh sb="4" eb="5">
      <t>オヨ</t>
    </rPh>
    <phoneticPr fontId="3"/>
  </si>
  <si>
    <t>　計算書及び算出過程がわかる資料を添付すること。</t>
    <rPh sb="4" eb="5">
      <t>オヨ</t>
    </rPh>
    <phoneticPr fontId="3"/>
  </si>
  <si>
    <t>かがわ中小事業者CO2CO2削減支援補助金CO２削減効果計算書
【高効率空調機器】</t>
    <rPh sb="24" eb="26">
      <t>サクゲン</t>
    </rPh>
    <rPh sb="26" eb="28">
      <t>コウカ</t>
    </rPh>
    <rPh sb="28" eb="31">
      <t>ケイサンショ</t>
    </rPh>
    <rPh sb="33" eb="36">
      <t>コウコウリツ</t>
    </rPh>
    <rPh sb="36" eb="38">
      <t>クウチョウ</t>
    </rPh>
    <rPh sb="38" eb="40">
      <t>キキ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</si>
</sst>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_ "/>
  </numFmts>
  <fonts count="14" x14ac:knownFonts="1">
    <font>
      <sz val="11"/>
      <color theme="1"/>
      <name val="游ゴシック"/>
      <family val="2"/>
      <charset val="128"/>
      <scheme val="minor"/>
    </font>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20"/>
      <color theme="1"/>
      <name val="游ゴシック"/>
      <family val="3"/>
      <charset val="128"/>
      <scheme val="minor"/>
    </font>
    <font>
      <sz val="12"/>
      <color theme="1"/>
      <name val="游ゴシック"/>
      <family val="2"/>
      <charset val="128"/>
      <scheme val="minor"/>
    </font>
    <font>
      <sz val="22"/>
      <color theme="1"/>
      <name val="游ゴシック"/>
      <family val="3"/>
      <charset val="128"/>
      <scheme val="minor"/>
    </font>
    <font>
      <sz val="12"/>
      <name val="游ゴシック"/>
      <family val="3"/>
      <charset val="128"/>
      <scheme val="minor"/>
    </font>
    <font>
      <sz val="16"/>
      <color theme="1"/>
      <name val="游ゴシック"/>
      <family val="3"/>
      <charset val="128"/>
      <scheme val="minor"/>
    </font>
    <font>
      <sz val="14"/>
      <color theme="1"/>
      <name val="游ゴシック"/>
      <family val="3"/>
      <charset val="128"/>
      <scheme val="minor"/>
    </font>
    <font>
      <sz val="12"/>
      <color rgb="FFFF0000"/>
      <name val="游ゴシック"/>
      <family val="3"/>
      <charset val="128"/>
      <scheme val="minor"/>
    </font>
    <font>
      <sz val="16"/>
      <name val="游ゴシック"/>
      <family val="3"/>
      <charset val="128"/>
      <scheme val="minor"/>
    </font>
    <font>
      <b/>
      <sz val="12"/>
      <color rgb="FFFF0000"/>
      <name val="游ゴシック"/>
      <family val="3"/>
      <charset val="128"/>
      <scheme val="minor"/>
    </font>
    <font>
      <sz val="22"/>
      <name val="BIZ UDP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62">
    <xf numFmtId="0" fontId="0" fillId="0" borderId="0" xfId="0">
      <alignment vertical="center"/>
    </xf>
    <xf numFmtId="0" fontId="2" fillId="0" borderId="0" xfId="0" applyFont="1" applyFill="1" applyAlignment="1">
      <alignment vertical="center" wrapText="1"/>
    </xf>
    <xf numFmtId="0" fontId="2" fillId="0" borderId="1"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lignment vertical="center"/>
    </xf>
    <xf numFmtId="0" fontId="2"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1" xfId="0" applyFill="1" applyBorder="1">
      <alignment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176" fontId="2" fillId="0" borderId="5" xfId="0" applyNumberFormat="1" applyFont="1"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5" xfId="0" applyFont="1" applyFill="1" applyBorder="1" applyAlignment="1">
      <alignment horizontal="center" vertical="center" shrinkToFit="1"/>
    </xf>
    <xf numFmtId="0" fontId="2" fillId="2" borderId="1" xfId="0" applyFont="1" applyFill="1" applyBorder="1" applyAlignment="1">
      <alignment horizontal="center" vertical="center"/>
    </xf>
    <xf numFmtId="0" fontId="2" fillId="0" borderId="0" xfId="0" applyFont="1" applyFill="1" applyBorder="1">
      <alignment vertical="center"/>
    </xf>
    <xf numFmtId="0" fontId="6" fillId="0" borderId="7" xfId="0"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11" fillId="0" borderId="0" xfId="0" applyFont="1" applyFill="1">
      <alignment vertical="center"/>
    </xf>
    <xf numFmtId="0" fontId="10"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7" fillId="0" borderId="1" xfId="0" applyFont="1" applyFill="1" applyBorder="1">
      <alignment vertical="center"/>
    </xf>
    <xf numFmtId="0" fontId="7" fillId="0" borderId="0" xfId="0" applyFont="1" applyFill="1">
      <alignment vertical="center"/>
    </xf>
    <xf numFmtId="0" fontId="12" fillId="0" borderId="10" xfId="0" applyFont="1" applyFill="1" applyBorder="1">
      <alignment vertical="center"/>
    </xf>
    <xf numFmtId="0" fontId="2" fillId="0" borderId="11" xfId="0" applyFont="1" applyFill="1" applyBorder="1">
      <alignment vertical="center"/>
    </xf>
    <xf numFmtId="0" fontId="2" fillId="0" borderId="12" xfId="0" applyFont="1" applyFill="1" applyBorder="1">
      <alignment vertical="center"/>
    </xf>
    <xf numFmtId="0" fontId="12" fillId="0" borderId="13" xfId="0" applyFont="1" applyFill="1" applyBorder="1">
      <alignment vertical="center"/>
    </xf>
    <xf numFmtId="0" fontId="2" fillId="0" borderId="14" xfId="0" applyFont="1" applyFill="1" applyBorder="1">
      <alignment vertical="center"/>
    </xf>
    <xf numFmtId="0" fontId="2" fillId="0" borderId="15" xfId="0" applyFont="1" applyFill="1" applyBorder="1">
      <alignment vertical="center"/>
    </xf>
    <xf numFmtId="0" fontId="2" fillId="0" borderId="16" xfId="0" applyFont="1" applyFill="1" applyBorder="1">
      <alignment vertical="center"/>
    </xf>
    <xf numFmtId="0" fontId="2" fillId="0" borderId="17" xfId="0" applyFont="1" applyFill="1" applyBorder="1">
      <alignment vertical="center"/>
    </xf>
    <xf numFmtId="0" fontId="12" fillId="0" borderId="15" xfId="0" applyFont="1" applyFill="1" applyBorder="1">
      <alignment vertical="center"/>
    </xf>
    <xf numFmtId="0" fontId="12" fillId="0" borderId="0" xfId="0" applyFont="1" applyFill="1" applyBorder="1" applyAlignment="1">
      <alignment vertical="center"/>
    </xf>
    <xf numFmtId="0" fontId="10" fillId="0" borderId="0"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1" xfId="0" applyFont="1" applyFill="1" applyBorder="1" applyAlignment="1">
      <alignment horizontal="center" vertical="center"/>
    </xf>
    <xf numFmtId="0" fontId="9"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4" fillId="3" borderId="1"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9" fillId="2"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cellXfs>
  <cellStyles count="1">
    <cellStyle name="標準" xfId="0" builtinId="0"/>
  </cellStyles>
  <dxfs count="14">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174627</xdr:colOff>
      <xdr:row>49</xdr:row>
      <xdr:rowOff>162982</xdr:rowOff>
    </xdr:from>
    <xdr:to>
      <xdr:col>4</xdr:col>
      <xdr:colOff>1060450</xdr:colOff>
      <xdr:row>51</xdr:row>
      <xdr:rowOff>302683</xdr:rowOff>
    </xdr:to>
    <xdr:sp macro="" textlink="">
      <xdr:nvSpPr>
        <xdr:cNvPr id="2" name="下矢印 1"/>
        <xdr:cNvSpPr/>
      </xdr:nvSpPr>
      <xdr:spPr>
        <a:xfrm>
          <a:off x="3863977" y="15237882"/>
          <a:ext cx="885823" cy="95250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19</xdr:col>
      <xdr:colOff>285750</xdr:colOff>
      <xdr:row>16</xdr:row>
      <xdr:rowOff>180975</xdr:rowOff>
    </xdr:from>
    <xdr:ext cx="184731" cy="1344663"/>
    <xdr:sp macro="" textlink="">
      <xdr:nvSpPr>
        <xdr:cNvPr id="3" name="テキスト ボックス 2"/>
        <xdr:cNvSpPr txBox="1"/>
      </xdr:nvSpPr>
      <xdr:spPr>
        <a:xfrm>
          <a:off x="22993350" y="5019675"/>
          <a:ext cx="184731" cy="13446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7"/>
  <sheetViews>
    <sheetView tabSelected="1" view="pageBreakPreview" zoomScale="60" zoomScaleNormal="100" workbookViewId="0">
      <selection activeCell="D36" sqref="D36:E37"/>
    </sheetView>
  </sheetViews>
  <sheetFormatPr defaultColWidth="9" defaultRowHeight="19.8" x14ac:dyDescent="0.45"/>
  <cols>
    <col min="1" max="1" width="0.796875" style="4" customWidth="1"/>
    <col min="2" max="12" width="15.5" style="4" customWidth="1"/>
    <col min="13" max="13" width="18.5" style="4" customWidth="1"/>
    <col min="14" max="14" width="1.5" style="16" customWidth="1"/>
    <col min="15" max="15" width="16.69921875" style="4" customWidth="1"/>
    <col min="16" max="16" width="19.19921875" style="4" bestFit="1" customWidth="1"/>
    <col min="17" max="17" width="13.09765625" style="4" bestFit="1" customWidth="1"/>
    <col min="18" max="18" width="11.09765625" style="4" bestFit="1" customWidth="1"/>
    <col min="19" max="19" width="13.69921875" style="24" bestFit="1" customWidth="1"/>
    <col min="20" max="20" width="13.19921875" style="4" customWidth="1"/>
    <col min="21" max="16384" width="9" style="4"/>
  </cols>
  <sheetData>
    <row r="1" spans="2:20" ht="26.4" x14ac:dyDescent="0.45">
      <c r="B1" s="20" t="s">
        <v>80</v>
      </c>
      <c r="P1" s="8" t="s">
        <v>0</v>
      </c>
      <c r="Q1" s="8" t="s">
        <v>1</v>
      </c>
      <c r="R1" s="8" t="s">
        <v>2</v>
      </c>
      <c r="S1" s="23" t="s">
        <v>3</v>
      </c>
    </row>
    <row r="2" spans="2:20" ht="55.5" customHeight="1" x14ac:dyDescent="0.45">
      <c r="B2" s="50" t="s">
        <v>87</v>
      </c>
      <c r="C2" s="51"/>
      <c r="D2" s="51"/>
      <c r="E2" s="51"/>
      <c r="F2" s="51"/>
      <c r="G2" s="51"/>
      <c r="H2" s="51"/>
      <c r="I2" s="51"/>
      <c r="J2" s="51"/>
      <c r="K2" s="51"/>
      <c r="L2" s="51"/>
      <c r="M2" s="51"/>
      <c r="P2" s="8" t="s">
        <v>4</v>
      </c>
      <c r="Q2" s="8" t="s">
        <v>5</v>
      </c>
      <c r="R2" s="8" t="s">
        <v>6</v>
      </c>
      <c r="S2" s="23">
        <v>0.45400000000000001</v>
      </c>
      <c r="T2" s="4" t="s">
        <v>77</v>
      </c>
    </row>
    <row r="3" spans="2:20" x14ac:dyDescent="0.45">
      <c r="P3" s="8" t="s">
        <v>7</v>
      </c>
      <c r="Q3" s="8" t="s">
        <v>8</v>
      </c>
      <c r="R3" s="8" t="s">
        <v>9</v>
      </c>
      <c r="S3" s="23">
        <v>2.29</v>
      </c>
      <c r="T3" s="4" t="s">
        <v>78</v>
      </c>
    </row>
    <row r="4" spans="2:20" ht="43.95" customHeight="1" x14ac:dyDescent="0.45">
      <c r="B4" s="41" t="s">
        <v>10</v>
      </c>
      <c r="C4" s="41"/>
      <c r="D4" s="37"/>
      <c r="E4" s="37"/>
      <c r="F4" s="37"/>
      <c r="G4" s="37"/>
      <c r="H4" s="37"/>
      <c r="I4" s="37"/>
      <c r="J4" s="37"/>
      <c r="K4" s="37"/>
      <c r="L4" s="37"/>
      <c r="M4" s="37"/>
      <c r="P4" s="8" t="s">
        <v>11</v>
      </c>
      <c r="Q4" s="8" t="s">
        <v>8</v>
      </c>
      <c r="R4" s="8" t="s">
        <v>9</v>
      </c>
      <c r="S4" s="23">
        <v>2.5</v>
      </c>
      <c r="T4" s="4" t="s">
        <v>78</v>
      </c>
    </row>
    <row r="5" spans="2:20" x14ac:dyDescent="0.45">
      <c r="P5" s="8" t="s">
        <v>12</v>
      </c>
      <c r="Q5" s="8" t="s">
        <v>8</v>
      </c>
      <c r="R5" s="8" t="s">
        <v>9</v>
      </c>
      <c r="S5" s="23">
        <v>2.62</v>
      </c>
      <c r="T5" s="4" t="s">
        <v>78</v>
      </c>
    </row>
    <row r="6" spans="2:20" ht="32.4" x14ac:dyDescent="0.45">
      <c r="B6" s="49" t="s">
        <v>13</v>
      </c>
      <c r="C6" s="49"/>
      <c r="D6" s="49"/>
      <c r="E6" s="49"/>
      <c r="F6" s="49"/>
      <c r="G6" s="49"/>
      <c r="H6" s="49"/>
      <c r="I6" s="49"/>
      <c r="J6" s="49"/>
      <c r="K6" s="49"/>
      <c r="L6" s="49"/>
      <c r="M6" s="49"/>
      <c r="P6" s="8" t="s">
        <v>14</v>
      </c>
      <c r="Q6" s="8" t="s">
        <v>15</v>
      </c>
      <c r="R6" s="8" t="s">
        <v>16</v>
      </c>
      <c r="S6" s="23">
        <v>2.99</v>
      </c>
      <c r="T6" s="4" t="s">
        <v>78</v>
      </c>
    </row>
    <row r="7" spans="2:20" x14ac:dyDescent="0.45">
      <c r="P7" s="8" t="s">
        <v>17</v>
      </c>
      <c r="Q7" s="8" t="s">
        <v>8</v>
      </c>
      <c r="R7" s="8" t="s">
        <v>9</v>
      </c>
      <c r="S7" s="23">
        <v>5.2520600000000002</v>
      </c>
    </row>
    <row r="8" spans="2:20" ht="46.05" customHeight="1" x14ac:dyDescent="0.45">
      <c r="B8" s="52" t="s">
        <v>66</v>
      </c>
      <c r="C8" s="38"/>
      <c r="D8" s="53"/>
      <c r="E8" s="54"/>
      <c r="F8" s="54"/>
      <c r="G8" s="54"/>
      <c r="H8" s="54"/>
      <c r="I8" s="54"/>
      <c r="J8" s="54"/>
      <c r="K8" s="54"/>
      <c r="L8" s="54"/>
      <c r="M8" s="54"/>
      <c r="P8" s="8" t="s">
        <v>18</v>
      </c>
      <c r="Q8" s="8" t="s">
        <v>8</v>
      </c>
      <c r="R8" s="8" t="s">
        <v>9</v>
      </c>
      <c r="S8" s="23">
        <v>2.75</v>
      </c>
      <c r="T8" s="4" t="s">
        <v>78</v>
      </c>
    </row>
    <row r="9" spans="2:20" x14ac:dyDescent="0.45">
      <c r="P9" s="8" t="s">
        <v>19</v>
      </c>
      <c r="Q9" s="8" t="s">
        <v>8</v>
      </c>
      <c r="R9" s="8" t="s">
        <v>9</v>
      </c>
      <c r="S9" s="23">
        <v>3.1</v>
      </c>
      <c r="T9" s="4" t="s">
        <v>78</v>
      </c>
    </row>
    <row r="10" spans="2:20" x14ac:dyDescent="0.45">
      <c r="B10" s="55" t="s">
        <v>23</v>
      </c>
      <c r="C10" s="55"/>
      <c r="D10" s="55"/>
      <c r="E10" s="55"/>
      <c r="F10" s="55"/>
      <c r="G10" s="55"/>
      <c r="H10" s="55"/>
      <c r="I10" s="55"/>
      <c r="J10" s="55"/>
      <c r="K10" s="55"/>
      <c r="L10" s="55"/>
      <c r="M10" s="55"/>
      <c r="P10" s="8" t="s">
        <v>20</v>
      </c>
      <c r="Q10" s="8" t="s">
        <v>21</v>
      </c>
      <c r="R10" s="8" t="s">
        <v>22</v>
      </c>
      <c r="S10" s="23">
        <v>2.1349999999999998</v>
      </c>
      <c r="T10" s="4" t="s">
        <v>79</v>
      </c>
    </row>
    <row r="11" spans="2:20" x14ac:dyDescent="0.45">
      <c r="B11" s="15" t="s">
        <v>26</v>
      </c>
      <c r="C11" s="15" t="s">
        <v>27</v>
      </c>
      <c r="D11" s="15" t="s">
        <v>28</v>
      </c>
      <c r="E11" s="15" t="s">
        <v>29</v>
      </c>
      <c r="F11" s="15" t="s">
        <v>30</v>
      </c>
      <c r="G11" s="15" t="s">
        <v>31</v>
      </c>
      <c r="H11" s="15" t="s">
        <v>32</v>
      </c>
      <c r="I11" s="15" t="s">
        <v>33</v>
      </c>
      <c r="J11" s="15" t="s">
        <v>34</v>
      </c>
      <c r="K11" s="15" t="s">
        <v>35</v>
      </c>
      <c r="L11" s="15" t="s">
        <v>36</v>
      </c>
      <c r="M11" s="15" t="s">
        <v>37</v>
      </c>
      <c r="P11" s="8" t="s">
        <v>24</v>
      </c>
      <c r="Q11" s="8" t="s">
        <v>25</v>
      </c>
      <c r="R11" s="8" t="s">
        <v>25</v>
      </c>
      <c r="S11" s="23"/>
    </row>
    <row r="12" spans="2:20" ht="28.05" customHeight="1" x14ac:dyDescent="0.45">
      <c r="B12" s="2" t="s">
        <v>38</v>
      </c>
      <c r="C12" s="2" t="s">
        <v>38</v>
      </c>
      <c r="D12" s="2" t="s">
        <v>38</v>
      </c>
      <c r="E12" s="2" t="s">
        <v>39</v>
      </c>
      <c r="F12" s="2" t="s">
        <v>39</v>
      </c>
      <c r="G12" s="2" t="s">
        <v>40</v>
      </c>
      <c r="H12" s="2" t="s">
        <v>40</v>
      </c>
      <c r="I12" s="2" t="s">
        <v>40</v>
      </c>
      <c r="J12" s="2" t="s">
        <v>40</v>
      </c>
      <c r="K12" s="2" t="s">
        <v>39</v>
      </c>
      <c r="L12" s="2" t="s">
        <v>38</v>
      </c>
      <c r="M12" s="2" t="s">
        <v>38</v>
      </c>
    </row>
    <row r="14" spans="2:20" ht="29.55" customHeight="1" x14ac:dyDescent="0.45">
      <c r="B14" s="38" t="s">
        <v>41</v>
      </c>
      <c r="C14" s="38"/>
      <c r="D14" s="47" t="s">
        <v>42</v>
      </c>
      <c r="E14" s="48"/>
      <c r="F14" s="46"/>
    </row>
    <row r="16" spans="2:20" ht="25.05" customHeight="1" x14ac:dyDescent="0.45">
      <c r="B16" s="38" t="s">
        <v>43</v>
      </c>
      <c r="C16" s="38"/>
      <c r="D16" s="37" t="str">
        <f>IF(D14="新設","規定設備","記載してください")</f>
        <v>記載してください</v>
      </c>
      <c r="E16" s="37"/>
      <c r="F16" s="37"/>
      <c r="H16" s="38" t="s">
        <v>44</v>
      </c>
      <c r="I16" s="38"/>
      <c r="J16" s="37" t="s">
        <v>45</v>
      </c>
      <c r="K16" s="37"/>
      <c r="L16" s="37"/>
    </row>
    <row r="18" spans="2:13" ht="18.75" customHeight="1" x14ac:dyDescent="0.45">
      <c r="B18" s="39" t="s">
        <v>71</v>
      </c>
      <c r="C18" s="39"/>
      <c r="D18" s="19" t="s">
        <v>46</v>
      </c>
      <c r="E18" s="19" t="s">
        <v>47</v>
      </c>
      <c r="F18" s="19" t="s">
        <v>48</v>
      </c>
      <c r="H18" s="39" t="s">
        <v>72</v>
      </c>
      <c r="I18" s="39"/>
      <c r="J18" s="19" t="s">
        <v>46</v>
      </c>
      <c r="K18" s="19" t="s">
        <v>47</v>
      </c>
      <c r="L18" s="19" t="s">
        <v>48</v>
      </c>
    </row>
    <row r="19" spans="2:13" x14ac:dyDescent="0.45">
      <c r="B19" s="39"/>
      <c r="C19" s="39"/>
      <c r="D19" s="10"/>
      <c r="E19" s="10" t="s">
        <v>73</v>
      </c>
      <c r="F19" s="10" t="str">
        <f>IFERROR(VLOOKUP(D19,P2:Q10,2,FALSE),"")</f>
        <v/>
      </c>
      <c r="G19" s="1"/>
      <c r="H19" s="39"/>
      <c r="I19" s="39"/>
      <c r="J19" s="11">
        <f>D19</f>
        <v>0</v>
      </c>
      <c r="K19" s="10" t="s">
        <v>73</v>
      </c>
      <c r="L19" s="10" t="str">
        <f>IFERROR(VLOOKUP(J19,P2:Q10,2,FALSE),"")</f>
        <v/>
      </c>
    </row>
    <row r="20" spans="2:13" x14ac:dyDescent="0.45">
      <c r="B20" s="40" t="s">
        <v>49</v>
      </c>
      <c r="C20" s="40"/>
      <c r="D20" s="2"/>
      <c r="E20" s="2"/>
      <c r="F20" s="2" t="s">
        <v>50</v>
      </c>
      <c r="G20" s="1"/>
      <c r="H20" s="40" t="s">
        <v>49</v>
      </c>
      <c r="I20" s="40"/>
      <c r="J20" s="2"/>
      <c r="K20" s="2"/>
      <c r="L20" s="2" t="s">
        <v>50</v>
      </c>
    </row>
    <row r="21" spans="2:13" x14ac:dyDescent="0.45">
      <c r="B21" s="3"/>
      <c r="C21" s="3"/>
      <c r="D21" s="5"/>
      <c r="E21" s="5"/>
      <c r="G21" s="12"/>
      <c r="H21" s="12"/>
      <c r="I21" s="13"/>
      <c r="K21" s="13"/>
    </row>
    <row r="22" spans="2:13" x14ac:dyDescent="0.45">
      <c r="B22" s="38" t="s">
        <v>51</v>
      </c>
      <c r="C22" s="38"/>
      <c r="D22" s="37" t="s">
        <v>73</v>
      </c>
      <c r="E22" s="37"/>
      <c r="F22" s="37" t="s">
        <v>52</v>
      </c>
      <c r="H22" s="38" t="s">
        <v>53</v>
      </c>
      <c r="I22" s="38"/>
      <c r="J22" s="37" t="s">
        <v>73</v>
      </c>
      <c r="K22" s="37"/>
      <c r="L22" s="37" t="s">
        <v>52</v>
      </c>
    </row>
    <row r="23" spans="2:13" x14ac:dyDescent="0.45">
      <c r="B23" s="38"/>
      <c r="C23" s="38"/>
      <c r="D23" s="37"/>
      <c r="E23" s="37"/>
      <c r="F23" s="37"/>
      <c r="H23" s="38"/>
      <c r="I23" s="38"/>
      <c r="J23" s="37"/>
      <c r="K23" s="37"/>
      <c r="L23" s="37"/>
    </row>
    <row r="24" spans="2:13" ht="20.399999999999999" thickBot="1" x14ac:dyDescent="0.5">
      <c r="B24" s="5"/>
      <c r="C24" s="5"/>
      <c r="D24" s="5"/>
      <c r="E24" s="5"/>
      <c r="F24" s="5"/>
      <c r="H24" s="5"/>
      <c r="I24" s="5"/>
      <c r="J24" s="5"/>
      <c r="K24" s="5"/>
      <c r="L24" s="5"/>
    </row>
    <row r="25" spans="2:13" x14ac:dyDescent="0.45">
      <c r="B25" s="55" t="s">
        <v>54</v>
      </c>
      <c r="C25" s="55"/>
      <c r="D25" s="56"/>
      <c r="E25" s="57" t="str">
        <f>IFERROR(E19*D22*VALUE(COUNTIF(B12:M12,"冷房"))+K19*J22*VALUE(COUNTIF(B12:M12,"暖房")),"")</f>
        <v/>
      </c>
      <c r="F25" s="48" t="str">
        <f>IFERROR(VLOOKUP(D19,P2:R10,3,FALSE),"")</f>
        <v/>
      </c>
      <c r="G25" s="25" t="s">
        <v>82</v>
      </c>
      <c r="H25" s="26"/>
      <c r="I25" s="26"/>
      <c r="J25" s="26"/>
      <c r="K25" s="26"/>
      <c r="L25" s="26"/>
      <c r="M25" s="27"/>
    </row>
    <row r="26" spans="2:13" ht="20.399999999999999" thickBot="1" x14ac:dyDescent="0.5">
      <c r="B26" s="55"/>
      <c r="C26" s="55"/>
      <c r="D26" s="56"/>
      <c r="E26" s="58"/>
      <c r="F26" s="48"/>
      <c r="G26" s="28" t="s">
        <v>84</v>
      </c>
      <c r="H26" s="34"/>
      <c r="I26" s="34"/>
      <c r="J26" s="35"/>
      <c r="K26" s="16"/>
      <c r="L26" s="16"/>
      <c r="M26" s="29"/>
    </row>
    <row r="27" spans="2:13" ht="20.399999999999999" thickBot="1" x14ac:dyDescent="0.5">
      <c r="B27" s="47" t="s">
        <v>55</v>
      </c>
      <c r="C27" s="48"/>
      <c r="D27" s="46"/>
      <c r="E27" s="10" t="str">
        <f>IFERROR(E19*D22*VALUE(COUNTIF(B12:M12,"冷房"))+K19*J22*VALUE(COUNTIF(B12:M12,"暖房")),"")</f>
        <v/>
      </c>
      <c r="F27" s="22" t="s">
        <v>56</v>
      </c>
      <c r="G27" s="28" t="s">
        <v>85</v>
      </c>
      <c r="H27" s="16"/>
      <c r="I27" s="16"/>
      <c r="J27" s="16"/>
      <c r="K27" s="16"/>
      <c r="L27" s="16"/>
      <c r="M27" s="29"/>
    </row>
    <row r="28" spans="2:13" ht="20.399999999999999" thickBot="1" x14ac:dyDescent="0.5">
      <c r="B28" s="5"/>
      <c r="C28" s="5"/>
      <c r="D28" s="5"/>
      <c r="E28" s="5"/>
      <c r="F28" s="5"/>
      <c r="G28" s="30"/>
      <c r="H28" s="59" t="s">
        <v>83</v>
      </c>
      <c r="I28" s="60"/>
      <c r="J28" s="61"/>
      <c r="K28" s="36"/>
      <c r="L28" s="31"/>
      <c r="M28" s="32"/>
    </row>
    <row r="30" spans="2:13" ht="33" customHeight="1" x14ac:dyDescent="0.45">
      <c r="B30" s="38" t="s">
        <v>57</v>
      </c>
      <c r="C30" s="38"/>
      <c r="D30" s="37" t="s">
        <v>45</v>
      </c>
      <c r="E30" s="37"/>
      <c r="F30" s="37"/>
      <c r="H30" s="38" t="s">
        <v>58</v>
      </c>
      <c r="I30" s="38"/>
      <c r="J30" s="37" t="s">
        <v>45</v>
      </c>
      <c r="K30" s="37"/>
      <c r="L30" s="37"/>
    </row>
    <row r="32" spans="2:13" ht="18.75" customHeight="1" x14ac:dyDescent="0.45">
      <c r="B32" s="39" t="s">
        <v>76</v>
      </c>
      <c r="C32" s="39"/>
      <c r="D32" s="19" t="s">
        <v>46</v>
      </c>
      <c r="E32" s="19" t="s">
        <v>47</v>
      </c>
      <c r="F32" s="19" t="s">
        <v>48</v>
      </c>
      <c r="H32" s="39" t="s">
        <v>75</v>
      </c>
      <c r="I32" s="39"/>
      <c r="J32" s="19" t="s">
        <v>46</v>
      </c>
      <c r="K32" s="19" t="s">
        <v>47</v>
      </c>
      <c r="L32" s="19" t="s">
        <v>48</v>
      </c>
    </row>
    <row r="33" spans="2:13" ht="28.95" customHeight="1" x14ac:dyDescent="0.45">
      <c r="B33" s="39"/>
      <c r="C33" s="39"/>
      <c r="D33" s="10"/>
      <c r="E33" s="14" t="s">
        <v>73</v>
      </c>
      <c r="F33" s="10" t="str">
        <f>IFERROR(VLOOKUP(D33,P2:R10,2,FALSE),"")</f>
        <v/>
      </c>
      <c r="G33" s="1"/>
      <c r="H33" s="39"/>
      <c r="I33" s="39"/>
      <c r="J33" s="11">
        <f>D33</f>
        <v>0</v>
      </c>
      <c r="K33" s="14" t="s">
        <v>73</v>
      </c>
      <c r="L33" s="10" t="str">
        <f>IFERROR(VLOOKUP(J33,P2:R10,2,FALSE),"")</f>
        <v/>
      </c>
    </row>
    <row r="34" spans="2:13" x14ac:dyDescent="0.45">
      <c r="B34" s="40" t="s">
        <v>49</v>
      </c>
      <c r="C34" s="40"/>
      <c r="D34" s="2"/>
      <c r="E34" s="2"/>
      <c r="F34" s="2" t="s">
        <v>50</v>
      </c>
      <c r="G34" s="1"/>
      <c r="H34" s="40" t="s">
        <v>49</v>
      </c>
      <c r="I34" s="40"/>
      <c r="J34" s="2"/>
      <c r="K34" s="2"/>
      <c r="L34" s="2" t="s">
        <v>50</v>
      </c>
    </row>
    <row r="35" spans="2:13" x14ac:dyDescent="0.45">
      <c r="B35" s="3"/>
      <c r="C35" s="3"/>
      <c r="D35" s="5"/>
      <c r="E35" s="5"/>
      <c r="G35" s="12"/>
      <c r="H35" s="12"/>
      <c r="I35" s="13"/>
      <c r="K35" s="13"/>
    </row>
    <row r="36" spans="2:13" x14ac:dyDescent="0.45">
      <c r="B36" s="38" t="s">
        <v>51</v>
      </c>
      <c r="C36" s="38"/>
      <c r="D36" s="37" t="str">
        <f>D22</f>
        <v>記載してください</v>
      </c>
      <c r="E36" s="37"/>
      <c r="F36" s="37" t="s">
        <v>52</v>
      </c>
      <c r="H36" s="38" t="s">
        <v>53</v>
      </c>
      <c r="I36" s="38"/>
      <c r="J36" s="37" t="str">
        <f>J22</f>
        <v>記載してください</v>
      </c>
      <c r="K36" s="37"/>
      <c r="L36" s="37" t="s">
        <v>52</v>
      </c>
    </row>
    <row r="37" spans="2:13" x14ac:dyDescent="0.45">
      <c r="B37" s="38"/>
      <c r="C37" s="38"/>
      <c r="D37" s="37"/>
      <c r="E37" s="37"/>
      <c r="F37" s="37"/>
      <c r="H37" s="38"/>
      <c r="I37" s="38"/>
      <c r="J37" s="37"/>
      <c r="K37" s="37"/>
      <c r="L37" s="37"/>
    </row>
    <row r="38" spans="2:13" ht="20.399999999999999" thickBot="1" x14ac:dyDescent="0.5">
      <c r="B38" s="5"/>
      <c r="C38" s="5"/>
      <c r="D38" s="5"/>
      <c r="E38" s="5"/>
      <c r="F38" s="5"/>
      <c r="H38" s="5"/>
      <c r="I38" s="5"/>
      <c r="J38" s="5"/>
      <c r="K38" s="5"/>
      <c r="L38" s="5"/>
    </row>
    <row r="39" spans="2:13" x14ac:dyDescent="0.45">
      <c r="B39" s="55" t="s">
        <v>54</v>
      </c>
      <c r="C39" s="55"/>
      <c r="D39" s="56"/>
      <c r="E39" s="57" t="str">
        <f>IFERROR(E33*D36*VALUE(COUNTIF(B12:M12,"冷房"))+K33*J36*VALUE(COUNTIF(B12:M12,"暖房")),"")</f>
        <v/>
      </c>
      <c r="F39" s="46" t="str">
        <f>IFERROR(VLOOKUP(D33,P2:R10,3,FALSE),"")</f>
        <v/>
      </c>
      <c r="G39" s="25" t="s">
        <v>82</v>
      </c>
      <c r="H39" s="26"/>
      <c r="I39" s="26"/>
      <c r="J39" s="26"/>
      <c r="K39" s="26"/>
      <c r="L39" s="26"/>
      <c r="M39" s="27"/>
    </row>
    <row r="40" spans="2:13" ht="20.399999999999999" thickBot="1" x14ac:dyDescent="0.5">
      <c r="B40" s="55"/>
      <c r="C40" s="55"/>
      <c r="D40" s="56"/>
      <c r="E40" s="58"/>
      <c r="F40" s="46"/>
      <c r="G40" s="28" t="s">
        <v>84</v>
      </c>
      <c r="H40" s="16"/>
      <c r="I40" s="16"/>
      <c r="J40" s="16"/>
      <c r="K40" s="16"/>
      <c r="L40" s="16"/>
      <c r="M40" s="29"/>
    </row>
    <row r="41" spans="2:13" ht="20.399999999999999" thickBot="1" x14ac:dyDescent="0.5">
      <c r="B41" s="47" t="s">
        <v>55</v>
      </c>
      <c r="C41" s="48"/>
      <c r="D41" s="46"/>
      <c r="E41" s="11" t="str">
        <f>IFERROR(E33*D36*VALUE(COUNTIF(B12:M12,"冷房"))+K33*J36*VALUE(COUNTIF(B12:M12,"暖房")),"")</f>
        <v/>
      </c>
      <c r="F41" s="22" t="s">
        <v>56</v>
      </c>
      <c r="G41" s="33" t="s">
        <v>86</v>
      </c>
      <c r="H41" s="31"/>
      <c r="I41" s="31"/>
      <c r="J41" s="31"/>
      <c r="K41" s="31"/>
      <c r="L41" s="31"/>
      <c r="M41" s="32"/>
    </row>
    <row r="43" spans="2:13" ht="33" customHeight="1" x14ac:dyDescent="0.45">
      <c r="B43" s="49" t="s">
        <v>59</v>
      </c>
      <c r="C43" s="49"/>
      <c r="D43" s="49"/>
      <c r="E43" s="49"/>
      <c r="F43" s="49"/>
      <c r="G43" s="49"/>
      <c r="H43" s="49"/>
      <c r="I43" s="49"/>
      <c r="J43" s="49"/>
      <c r="K43" s="49"/>
      <c r="L43" s="49"/>
      <c r="M43" s="49"/>
    </row>
    <row r="44" spans="2:13" ht="25.95" customHeight="1" x14ac:dyDescent="0.45">
      <c r="B44" s="6"/>
      <c r="C44" s="6"/>
      <c r="D44" s="6"/>
      <c r="E44" s="7"/>
      <c r="F44" s="7"/>
      <c r="G44" s="7"/>
      <c r="H44" s="7"/>
      <c r="I44" s="7"/>
      <c r="J44" s="7"/>
      <c r="K44" s="7"/>
      <c r="L44" s="7"/>
      <c r="M44" s="7"/>
    </row>
    <row r="45" spans="2:13" ht="31.95" customHeight="1" x14ac:dyDescent="0.45">
      <c r="B45" s="41" t="s">
        <v>60</v>
      </c>
      <c r="C45" s="41"/>
      <c r="D45" s="41"/>
      <c r="E45" s="18" t="str">
        <f>IFERROR(E25*VALUE(VLOOKUP(D19,P2:S10,4,FALSE)),"")</f>
        <v/>
      </c>
      <c r="F45" s="2" t="s">
        <v>61</v>
      </c>
      <c r="I45" s="5"/>
      <c r="J45" s="5"/>
      <c r="K45" s="5"/>
      <c r="L45" s="16"/>
      <c r="M45" s="5"/>
    </row>
    <row r="46" spans="2:13" ht="31.95" customHeight="1" x14ac:dyDescent="0.45">
      <c r="B46" s="5"/>
      <c r="C46" s="5"/>
      <c r="D46" s="5"/>
      <c r="E46" s="16"/>
      <c r="F46" s="5"/>
      <c r="I46" s="5"/>
      <c r="J46" s="5"/>
      <c r="K46" s="5"/>
      <c r="L46" s="16"/>
      <c r="M46" s="5"/>
    </row>
    <row r="47" spans="2:13" ht="31.95" customHeight="1" x14ac:dyDescent="0.45">
      <c r="B47" s="41" t="s">
        <v>70</v>
      </c>
      <c r="C47" s="41"/>
      <c r="D47" s="41"/>
      <c r="E47" s="18" t="str">
        <f>IFERROR(E39*VALUE(VLOOKUP(D33,P2:S10,4,FALSE)),"")</f>
        <v/>
      </c>
      <c r="F47" s="9" t="s">
        <v>61</v>
      </c>
      <c r="I47" s="5"/>
      <c r="J47" s="5"/>
      <c r="K47" s="5"/>
      <c r="L47" s="16"/>
      <c r="M47" s="5"/>
    </row>
    <row r="48" spans="2:13" ht="31.95" customHeight="1" x14ac:dyDescent="0.45">
      <c r="B48" s="5"/>
      <c r="C48" s="5"/>
      <c r="D48" s="5"/>
      <c r="E48" s="16"/>
      <c r="F48" s="5"/>
      <c r="I48" s="5"/>
      <c r="J48" s="5"/>
      <c r="K48" s="5"/>
      <c r="L48" s="16"/>
      <c r="M48" s="5"/>
    </row>
    <row r="49" spans="2:13" ht="31.95" customHeight="1" x14ac:dyDescent="0.45">
      <c r="B49" s="41" t="s">
        <v>62</v>
      </c>
      <c r="C49" s="41"/>
      <c r="D49" s="41"/>
      <c r="E49" s="18" t="str">
        <f>IFERROR((E45-E47),"")</f>
        <v/>
      </c>
      <c r="F49" s="9" t="s">
        <v>61</v>
      </c>
      <c r="G49" s="17" t="s">
        <v>68</v>
      </c>
      <c r="H49" s="43" t="s">
        <v>69</v>
      </c>
      <c r="I49" s="44"/>
      <c r="J49" s="45"/>
      <c r="K49" s="18" t="str">
        <f>IF(ISERROR(E49/1000),"",E49/1000)</f>
        <v/>
      </c>
      <c r="L49" s="21" t="s">
        <v>67</v>
      </c>
      <c r="M49" s="5"/>
    </row>
    <row r="50" spans="2:13" ht="31.95" customHeight="1" x14ac:dyDescent="0.45">
      <c r="F50" s="13"/>
      <c r="M50" s="13"/>
    </row>
    <row r="51" spans="2:13" ht="31.95" customHeight="1" x14ac:dyDescent="0.45">
      <c r="F51" s="13"/>
      <c r="M51" s="13"/>
    </row>
    <row r="52" spans="2:13" ht="31.95" customHeight="1" x14ac:dyDescent="0.45">
      <c r="F52" s="13"/>
      <c r="M52" s="13"/>
    </row>
    <row r="53" spans="2:13" ht="34.950000000000003" customHeight="1" x14ac:dyDescent="0.45">
      <c r="B53" s="41" t="s">
        <v>63</v>
      </c>
      <c r="C53" s="41"/>
      <c r="D53" s="41"/>
      <c r="E53" s="9" t="str">
        <f>IFERROR((E45-E47)/E45*100,"")</f>
        <v/>
      </c>
      <c r="F53" s="9" t="s">
        <v>64</v>
      </c>
      <c r="M53" s="13"/>
    </row>
    <row r="54" spans="2:13" ht="32.549999999999997" customHeight="1" x14ac:dyDescent="0.45">
      <c r="B54" s="42" t="s">
        <v>65</v>
      </c>
      <c r="C54" s="42"/>
      <c r="D54" s="42"/>
      <c r="E54" s="37" t="str">
        <f>IF($E$53&gt;=30,"補助対象","補助対象外")</f>
        <v>補助対象</v>
      </c>
      <c r="F54" s="37"/>
      <c r="M54" s="13"/>
    </row>
    <row r="56" spans="2:13" x14ac:dyDescent="0.45">
      <c r="B56" s="4" t="s">
        <v>74</v>
      </c>
    </row>
    <row r="57" spans="2:13" x14ac:dyDescent="0.45">
      <c r="B57" s="4" t="s">
        <v>81</v>
      </c>
    </row>
  </sheetData>
  <mergeCells count="54">
    <mergeCell ref="H28:J28"/>
    <mergeCell ref="B47:D47"/>
    <mergeCell ref="B49:D49"/>
    <mergeCell ref="B39:D40"/>
    <mergeCell ref="E39:E40"/>
    <mergeCell ref="D36:E37"/>
    <mergeCell ref="B25:D26"/>
    <mergeCell ref="E25:E26"/>
    <mergeCell ref="F25:F26"/>
    <mergeCell ref="B27:D27"/>
    <mergeCell ref="B30:C30"/>
    <mergeCell ref="D30:F30"/>
    <mergeCell ref="L22:L23"/>
    <mergeCell ref="B18:C19"/>
    <mergeCell ref="H18:I19"/>
    <mergeCell ref="B20:C20"/>
    <mergeCell ref="H20:I20"/>
    <mergeCell ref="B22:C23"/>
    <mergeCell ref="D22:E23"/>
    <mergeCell ref="F22:F23"/>
    <mergeCell ref="H22:I23"/>
    <mergeCell ref="J22:K23"/>
    <mergeCell ref="B10:M10"/>
    <mergeCell ref="B14:C14"/>
    <mergeCell ref="D14:F14"/>
    <mergeCell ref="B16:C16"/>
    <mergeCell ref="D16:F16"/>
    <mergeCell ref="H16:I16"/>
    <mergeCell ref="J16:L16"/>
    <mergeCell ref="B2:M2"/>
    <mergeCell ref="B4:C4"/>
    <mergeCell ref="D4:M4"/>
    <mergeCell ref="B6:M6"/>
    <mergeCell ref="B8:C8"/>
    <mergeCell ref="D8:M8"/>
    <mergeCell ref="B53:D53"/>
    <mergeCell ref="B54:D54"/>
    <mergeCell ref="E54:F54"/>
    <mergeCell ref="H49:J49"/>
    <mergeCell ref="F39:F40"/>
    <mergeCell ref="B41:D41"/>
    <mergeCell ref="B43:M43"/>
    <mergeCell ref="B45:D45"/>
    <mergeCell ref="L36:L37"/>
    <mergeCell ref="H30:I30"/>
    <mergeCell ref="J30:L30"/>
    <mergeCell ref="B32:C33"/>
    <mergeCell ref="H32:I33"/>
    <mergeCell ref="B34:C34"/>
    <mergeCell ref="H34:I34"/>
    <mergeCell ref="B36:C37"/>
    <mergeCell ref="F36:F37"/>
    <mergeCell ref="H36:I37"/>
    <mergeCell ref="J36:K37"/>
  </mergeCells>
  <phoneticPr fontId="3"/>
  <conditionalFormatting sqref="E19:F19">
    <cfRule type="expression" dxfId="13" priority="14">
      <formula>$D$19="その他"</formula>
    </cfRule>
  </conditionalFormatting>
  <conditionalFormatting sqref="B20:F20">
    <cfRule type="expression" dxfId="12" priority="13">
      <formula>NOT($D$19="その他")</formula>
    </cfRule>
  </conditionalFormatting>
  <conditionalFormatting sqref="K19:L19">
    <cfRule type="expression" dxfId="11" priority="12">
      <formula>$J$19="その他"</formula>
    </cfRule>
  </conditionalFormatting>
  <conditionalFormatting sqref="H20:L20">
    <cfRule type="expression" dxfId="10" priority="11">
      <formula>NOT($D$19="その他")</formula>
    </cfRule>
  </conditionalFormatting>
  <conditionalFormatting sqref="E25:F26">
    <cfRule type="expression" dxfId="9" priority="10">
      <formula>$D$19="その他"</formula>
    </cfRule>
  </conditionalFormatting>
  <conditionalFormatting sqref="B27:F27">
    <cfRule type="expression" dxfId="8" priority="9">
      <formula>NOT($D$19="その他")</formula>
    </cfRule>
  </conditionalFormatting>
  <conditionalFormatting sqref="F33">
    <cfRule type="expression" dxfId="7" priority="8">
      <formula>$D$33="その他"</formula>
    </cfRule>
  </conditionalFormatting>
  <conditionalFormatting sqref="B34:F34">
    <cfRule type="expression" dxfId="6" priority="7">
      <formula>NOT($D$33="その他")</formula>
    </cfRule>
  </conditionalFormatting>
  <conditionalFormatting sqref="L33">
    <cfRule type="expression" dxfId="5" priority="6">
      <formula>$D$33="その他"</formula>
    </cfRule>
  </conditionalFormatting>
  <conditionalFormatting sqref="H34:L34">
    <cfRule type="expression" dxfId="4" priority="5">
      <formula>NOT($D$33="その他")</formula>
    </cfRule>
  </conditionalFormatting>
  <conditionalFormatting sqref="E39:F40">
    <cfRule type="expression" dxfId="3" priority="4">
      <formula>$D$33="その他"</formula>
    </cfRule>
  </conditionalFormatting>
  <conditionalFormatting sqref="B41:F41">
    <cfRule type="expression" dxfId="2" priority="3">
      <formula>NOT($D$33="その他")</formula>
    </cfRule>
  </conditionalFormatting>
  <conditionalFormatting sqref="E33">
    <cfRule type="expression" dxfId="1" priority="2">
      <formula>$D$19="その他"</formula>
    </cfRule>
  </conditionalFormatting>
  <conditionalFormatting sqref="K33">
    <cfRule type="expression" dxfId="0" priority="1">
      <formula>$D$19="その他"</formula>
    </cfRule>
  </conditionalFormatting>
  <dataValidations count="3">
    <dataValidation type="list" allowBlank="1" showInputMessage="1" showErrorMessage="1" sqref="B12:M12">
      <formula1>"冷房,暖房,ー,　,"</formula1>
    </dataValidation>
    <dataValidation type="list" allowBlank="1" showInputMessage="1" showErrorMessage="1" sqref="D14">
      <formula1>"更新,　,"</formula1>
    </dataValidation>
    <dataValidation type="list" allowBlank="1" showInputMessage="1" showErrorMessage="1" sqref="D19 D33">
      <formula1>$P$2:$P$10</formula1>
    </dataValidation>
  </dataValidations>
  <pageMargins left="0.70866141732283472" right="0.70866141732283472" top="0.74803149606299213" bottom="0.74803149606299213" header="0.31496062992125984" footer="0.31496062992125984"/>
  <pageSetup paperSize="9" scale="4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計算書 (空調機器更新）</vt:lpstr>
      <vt:lpstr>'計算書 (空調機器更新）'!Print_Area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SG17214のC20-3155</dc:creator>
  <cp:lastModifiedBy>SG14910のC20-2036</cp:lastModifiedBy>
  <cp:lastPrinted>2024-07-18T13:46:21Z</cp:lastPrinted>
  <dcterms:created xsi:type="dcterms:W3CDTF">2024-05-18T10:15:04Z</dcterms:created>
  <dcterms:modified xsi:type="dcterms:W3CDTF">2025-05-09T12:18:47Z</dcterms:modified>
</cp:coreProperties>
</file>