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24_計画推進\◆重点加速化事業再エネ交付金◆\★事業者支援★\R7\01 交付要綱及び募集要項\3.見え消し無し　改正後様式\"/>
    </mc:Choice>
  </mc:AlternateContent>
  <workbookProtection workbookPassword="DDBF" lockStructure="1"/>
  <bookViews>
    <workbookView xWindow="3852" yWindow="0" windowWidth="19200" windowHeight="6612"/>
  </bookViews>
  <sheets>
    <sheet name="計算シート" sheetId="1" r:id="rId1"/>
    <sheet name="詳細試算" sheetId="4" state="hidden" r:id="rId2"/>
    <sheet name="テーブル" sheetId="2" state="hidden" r:id="rId3"/>
    <sheet name="諸元" sheetId="3" state="hidden" r:id="rId4"/>
  </sheets>
  <definedNames>
    <definedName name="__IntlFixup" hidden="1">TRUE</definedName>
    <definedName name="__IntlFixupTable" localSheetId="1" hidden="1">#REF!</definedName>
    <definedName name="__IntlFixupTable" hidden="1">#REF!</definedName>
    <definedName name="_xlnm._FilterDatabase" localSheetId="1" hidden="1">詳細試算!$A$1:$A$45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a" hidden="1">{#N/A,#N/A,FALSE,"表形式"}</definedName>
    <definedName name="aaa" localSheetId="1">#N/A</definedName>
    <definedName name="AHO" hidden="1">{#N/A,#N/A,FALSE,"表形式"}</definedName>
    <definedName name="b" hidden="1">{#N/A,#N/A,FALSE,"表形式"}</definedName>
    <definedName name="BAKA" hidden="1">{#N/A,#N/A,FALSE,"表形式"}</definedName>
    <definedName name="boxes" localSheetId="1">#REF!,#REF!</definedName>
    <definedName name="boxes">#REF!,#REF!</definedName>
    <definedName name="button_area_1" localSheetId="1">#REF!</definedName>
    <definedName name="button_area_1">#REF!</definedName>
    <definedName name="CC">#REF!</definedName>
    <definedName name="CCT" localSheetId="1">#REF!</definedName>
    <definedName name="CCT">#REF!</definedName>
    <definedName name="celltips_area" localSheetId="1">#REF!</definedName>
    <definedName name="celltips_area">#REF!</definedName>
    <definedName name="dai" hidden="1">{#N/A,#N/A,FALSE,"表形式"}</definedName>
    <definedName name="daiu" hidden="1">{#N/A,#N/A,FALSE,"表形式"}</definedName>
    <definedName name="data1" localSheetId="1">#REF!</definedName>
    <definedName name="data1">#REF!</definedName>
    <definedName name="data10" localSheetId="1">#REF!</definedName>
    <definedName name="data10">#REF!</definedName>
    <definedName name="data100" localSheetId="1">#REF!</definedName>
    <definedName name="data100">#REF!</definedName>
    <definedName name="data101" localSheetId="1">#REF!</definedName>
    <definedName name="data101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#REF!</definedName>
    <definedName name="data19">#REF!</definedName>
    <definedName name="data2" localSheetId="1">#REF!</definedName>
    <definedName name="data2">#REF!</definedName>
    <definedName name="data20" localSheetId="1">#REF!</definedName>
    <definedName name="data20">#REF!</definedName>
    <definedName name="data21" localSheetId="1">#REF!</definedName>
    <definedName name="data21">#REF!</definedName>
    <definedName name="data22" localSheetId="1">#REF!</definedName>
    <definedName name="data22">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25" localSheetId="1">#REF!</definedName>
    <definedName name="data25">#REF!</definedName>
    <definedName name="data26" localSheetId="1">#REF!</definedName>
    <definedName name="data26">#REF!</definedName>
    <definedName name="data27" localSheetId="1">#REF!</definedName>
    <definedName name="data27">#REF!</definedName>
    <definedName name="data28" localSheetId="1">#REF!</definedName>
    <definedName name="data28">#REF!</definedName>
    <definedName name="data29" localSheetId="1">#REF!</definedName>
    <definedName name="data29">#REF!</definedName>
    <definedName name="data3" localSheetId="1">#REF!</definedName>
    <definedName name="data3">#REF!</definedName>
    <definedName name="data30" localSheetId="1">#REF!</definedName>
    <definedName name="data30">#REF!</definedName>
    <definedName name="data31" localSheetId="1">#REF!</definedName>
    <definedName name="data31">#REF!</definedName>
    <definedName name="data32" localSheetId="1">#REF!</definedName>
    <definedName name="data32">#REF!</definedName>
    <definedName name="data33" localSheetId="1">#REF!</definedName>
    <definedName name="data33">#REF!</definedName>
    <definedName name="data34" localSheetId="1">#REF!</definedName>
    <definedName name="data34">#REF!</definedName>
    <definedName name="data35" localSheetId="1">#REF!</definedName>
    <definedName name="data35">#REF!</definedName>
    <definedName name="data36" localSheetId="1">#REF!</definedName>
    <definedName name="data36">#REF!</definedName>
    <definedName name="data37" localSheetId="1">#REF!</definedName>
    <definedName name="data37">#REF!</definedName>
    <definedName name="data38" localSheetId="1">#REF!</definedName>
    <definedName name="data38">#REF!</definedName>
    <definedName name="data39" localSheetId="1">#REF!</definedName>
    <definedName name="data39">#REF!</definedName>
    <definedName name="data4" localSheetId="1">#REF!</definedName>
    <definedName name="data4">#REF!</definedName>
    <definedName name="data40" localSheetId="1">#REF!</definedName>
    <definedName name="data40">#REF!</definedName>
    <definedName name="data41" localSheetId="1">#REF!</definedName>
    <definedName name="data41">#REF!</definedName>
    <definedName name="data42" localSheetId="1">#REF!</definedName>
    <definedName name="data42">#REF!</definedName>
    <definedName name="data43" localSheetId="1">#REF!</definedName>
    <definedName name="data43">#REF!</definedName>
    <definedName name="data44" localSheetId="1">#REF!</definedName>
    <definedName name="data44">#REF!</definedName>
    <definedName name="data45" localSheetId="1">#REF!</definedName>
    <definedName name="data45">#REF!</definedName>
    <definedName name="data46" localSheetId="1">#REF!</definedName>
    <definedName name="data46">#REF!</definedName>
    <definedName name="data47" localSheetId="1">#REF!</definedName>
    <definedName name="data47">#REF!</definedName>
    <definedName name="data48" localSheetId="1">#REF!</definedName>
    <definedName name="data48">#REF!</definedName>
    <definedName name="data49" localSheetId="1">#REF!</definedName>
    <definedName name="data49">#REF!</definedName>
    <definedName name="data5" localSheetId="1">#REF!</definedName>
    <definedName name="data5">#REF!</definedName>
    <definedName name="data50" localSheetId="1">#REF!</definedName>
    <definedName name="data50">#REF!</definedName>
    <definedName name="data51" localSheetId="1">#REF!</definedName>
    <definedName name="data51">#REF!</definedName>
    <definedName name="data52" localSheetId="1">#REF!</definedName>
    <definedName name="data52">#REF!</definedName>
    <definedName name="data53" localSheetId="1">#REF!</definedName>
    <definedName name="data53">#REF!</definedName>
    <definedName name="data54" localSheetId="1">#REF!</definedName>
    <definedName name="data54">#REF!</definedName>
    <definedName name="data55" localSheetId="1">#REF!</definedName>
    <definedName name="data55">#REF!</definedName>
    <definedName name="data56" localSheetId="1">#REF!</definedName>
    <definedName name="data56">#REF!</definedName>
    <definedName name="data57" localSheetId="1">#REF!</definedName>
    <definedName name="data57">#REF!</definedName>
    <definedName name="data58" localSheetId="1">#REF!</definedName>
    <definedName name="data58">#REF!</definedName>
    <definedName name="data59" localSheetId="1">#REF!</definedName>
    <definedName name="data59">#REF!</definedName>
    <definedName name="data6" localSheetId="1">#REF!</definedName>
    <definedName name="data6">#REF!</definedName>
    <definedName name="data60" localSheetId="1">#REF!</definedName>
    <definedName name="data60">#REF!</definedName>
    <definedName name="data61" localSheetId="1">#REF!</definedName>
    <definedName name="data61">#REF!</definedName>
    <definedName name="data62" localSheetId="1">#REF!</definedName>
    <definedName name="data62">#REF!</definedName>
    <definedName name="data63" localSheetId="1">#REF!</definedName>
    <definedName name="data63">#REF!</definedName>
    <definedName name="data64" localSheetId="1">#REF!</definedName>
    <definedName name="data64">#REF!</definedName>
    <definedName name="data65" localSheetId="1">#REF!</definedName>
    <definedName name="data65">#REF!</definedName>
    <definedName name="data66" localSheetId="1">#REF!</definedName>
    <definedName name="data66">#REF!</definedName>
    <definedName name="data67" localSheetId="1">#REF!</definedName>
    <definedName name="data67">#REF!</definedName>
    <definedName name="data68" localSheetId="1">#REF!</definedName>
    <definedName name="data68">#REF!</definedName>
    <definedName name="data69" localSheetId="1">#REF!</definedName>
    <definedName name="data69">#REF!</definedName>
    <definedName name="data7" localSheetId="1">#REF!</definedName>
    <definedName name="data7">#REF!</definedName>
    <definedName name="data70" localSheetId="1">#REF!</definedName>
    <definedName name="data70">#REF!</definedName>
    <definedName name="data71" localSheetId="1">#REF!</definedName>
    <definedName name="data71">#REF!</definedName>
    <definedName name="data72" localSheetId="1">#REF!</definedName>
    <definedName name="data72">#REF!</definedName>
    <definedName name="data73" localSheetId="1">#REF!</definedName>
    <definedName name="data73">#REF!</definedName>
    <definedName name="data74" localSheetId="1">#REF!</definedName>
    <definedName name="data74">#REF!</definedName>
    <definedName name="data75" localSheetId="1">#REF!</definedName>
    <definedName name="data75">#REF!</definedName>
    <definedName name="data76" localSheetId="1">#REF!</definedName>
    <definedName name="data76">#REF!</definedName>
    <definedName name="data77" localSheetId="1">#REF!</definedName>
    <definedName name="data77">#REF!</definedName>
    <definedName name="data78" localSheetId="1">#REF!</definedName>
    <definedName name="data78">#REF!</definedName>
    <definedName name="data79" localSheetId="1">#REF!</definedName>
    <definedName name="data79">#REF!</definedName>
    <definedName name="data8" localSheetId="1">#REF!</definedName>
    <definedName name="data8">#REF!</definedName>
    <definedName name="data80" localSheetId="1">#REF!</definedName>
    <definedName name="data80">#REF!</definedName>
    <definedName name="data81" localSheetId="1">#REF!</definedName>
    <definedName name="data81">#REF!</definedName>
    <definedName name="data82" localSheetId="1">#REF!</definedName>
    <definedName name="data82">#REF!</definedName>
    <definedName name="data83" localSheetId="1">#REF!</definedName>
    <definedName name="data83">#REF!</definedName>
    <definedName name="data84" localSheetId="1">#REF!</definedName>
    <definedName name="data84">#REF!</definedName>
    <definedName name="data85" localSheetId="1">#REF!</definedName>
    <definedName name="data85">#REF!</definedName>
    <definedName name="data86" localSheetId="1">#REF!</definedName>
    <definedName name="data86">#REF!</definedName>
    <definedName name="data87" localSheetId="1">#REF!</definedName>
    <definedName name="data87">#REF!</definedName>
    <definedName name="data88" localSheetId="1">#REF!</definedName>
    <definedName name="data88">#REF!</definedName>
    <definedName name="data89" localSheetId="1">#REF!</definedName>
    <definedName name="data89">#REF!</definedName>
    <definedName name="data9" localSheetId="1">#REF!</definedName>
    <definedName name="data9">#REF!</definedName>
    <definedName name="data90" localSheetId="1">#REF!</definedName>
    <definedName name="data90">#REF!</definedName>
    <definedName name="data91" localSheetId="1">#REF!</definedName>
    <definedName name="data91">#REF!</definedName>
    <definedName name="data92" localSheetId="1">#REF!</definedName>
    <definedName name="data92">#REF!</definedName>
    <definedName name="data93" localSheetId="1">#REF!</definedName>
    <definedName name="data93">#REF!</definedName>
    <definedName name="data94" localSheetId="1">#REF!</definedName>
    <definedName name="data94">#REF!</definedName>
    <definedName name="data95" localSheetId="1">#REF!</definedName>
    <definedName name="data95">#REF!</definedName>
    <definedName name="data96" localSheetId="1">#REF!</definedName>
    <definedName name="data96">#REF!</definedName>
    <definedName name="data97" localSheetId="1">#REF!</definedName>
    <definedName name="data97">#REF!</definedName>
    <definedName name="data98" localSheetId="1">#REF!</definedName>
    <definedName name="data98">#REF!</definedName>
    <definedName name="data99" localSheetId="1">#REF!</definedName>
    <definedName name="data99">#REF!</definedName>
    <definedName name="dausi" hidden="1">{#N/A,#N/A,FALSE,"表形式"}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2" localSheetId="1">#REF!</definedName>
    <definedName name="display_area_2">#REF!</definedName>
    <definedName name="GO" localSheetId="1">#N/A</definedName>
    <definedName name="GoAssetChart" localSheetId="1">#N/A</definedName>
    <definedName name="GoBack" localSheetId="1">#N/A</definedName>
    <definedName name="GoBalanceSheet" localSheetId="1">#N/A</definedName>
    <definedName name="GoCashFlow" localSheetId="1">#N/A</definedName>
    <definedName name="GoData" localSheetId="1">#N/A</definedName>
    <definedName name="GoIncomeChart" localSheetId="1">#N/A</definedName>
    <definedName name="hotel" hidden="1">{#N/A,#N/A,FALSE,"表形式"}</definedName>
    <definedName name="hotel増設後発電" hidden="1">{#N/A,#N/A,FALSE,"表形式"}</definedName>
    <definedName name="ｌｋｌｋ" localSheetId="1">#N/A</definedName>
    <definedName name="NO" localSheetId="1">#REF!</definedName>
    <definedName name="NO">#REF!</definedName>
    <definedName name="_xlnm.Print_Area" localSheetId="0">計算シート!$B$2:$G$31</definedName>
    <definedName name="_xlnm.Print_Area" localSheetId="1">詳細試算!$C$1:$S$24</definedName>
    <definedName name="TABLE.K" localSheetId="1">#REF!</definedName>
    <definedName name="TABLE.K">#REF!</definedName>
    <definedName name="TABLE.R" localSheetId="1">#REF!</definedName>
    <definedName name="TABLE.R">#REF!</definedName>
    <definedName name="TABLE.S" localSheetId="1">#REF!</definedName>
    <definedName name="TABLE.S">#REF!</definedName>
    <definedName name="TABLE.V" localSheetId="1">#REF!</definedName>
    <definedName name="TABLE.V">#REF!</definedName>
    <definedName name="thload" hidden="1">{#N/A,#N/A,FALSE,"表形式"}</definedName>
    <definedName name="TOT" localSheetId="1">#REF!</definedName>
    <definedName name="TOT">#REF!</definedName>
    <definedName name="T登録簿" localSheetId="1">#REF!</definedName>
    <definedName name="T登録簿">#REF!</definedName>
    <definedName name="why" hidden="1">{#N/A,#N/A,FALSE,"表形式"}</definedName>
    <definedName name="wrn.デマンド帳票." hidden="1">{#N/A,#N/A,FALSE,"表形式"}</definedName>
    <definedName name="あほ" hidden="1">{#N/A,#N/A,FALSE,"表形式"}</definedName>
    <definedName name="ｴｺｱｲｽ諸元">#REF!</definedName>
    <definedName name="おｋ" hidden="1">{#N/A,#N/A,FALSE,"表形式"}</definedName>
    <definedName name="ｶﾞｽﾋｰﾎﾟﾝ諸元">#REF!</definedName>
    <definedName name="サイクル">#REF!</definedName>
    <definedName name="ﾀﾞｸﾄ一式" localSheetId="1">#REF!</definedName>
    <definedName name="ﾀﾞｸﾄ一式">#REF!</definedName>
    <definedName name="ﾋﾞﾙﾏﾙﾁ諸元">#REF!</definedName>
    <definedName name="機器一式" localSheetId="1">#REF!</definedName>
    <definedName name="機器一式">#REF!</definedName>
    <definedName name="機器記載欄">#REF!</definedName>
    <definedName name="機器種別計">#REF!</definedName>
    <definedName name="型式2">#REF!</definedName>
    <definedName name="嫌" hidden="1">{#N/A,#N/A,FALSE,"表形式"}</definedName>
    <definedName name="購入分" hidden="1">{#N/A,#N/A,FALSE,"表形式"}</definedName>
    <definedName name="合計" hidden="1">{#N/A,#N/A,FALSE,"表形式"}</definedName>
    <definedName name="最高負荷">#REF!</definedName>
    <definedName name="最高負荷２">#REF!</definedName>
    <definedName name="自動一式" localSheetId="1">#REF!</definedName>
    <definedName name="自動一式">#REF!</definedName>
    <definedName name="実績分析" hidden="1">{#N/A,#N/A,FALSE,"表形式"}</definedName>
    <definedName name="西村" hidden="1">{#N/A,#N/A,FALSE,"表形式"}</definedName>
    <definedName name="全量購入分析" hidden="1">{#N/A,#N/A,FALSE,"表形式"}</definedName>
    <definedName name="増設後量" hidden="1">{#N/A,#N/A,FALSE,"表形式"}</definedName>
    <definedName name="蓄熱配管">#REF!</definedName>
    <definedName name="提案書２" hidden="1">{#N/A,#N/A,FALSE,"表形式"}</definedName>
    <definedName name="入力画面4" localSheetId="1">#N/A</definedName>
    <definedName name="配管一式" localSheetId="1">#REF!</definedName>
    <definedName name="配管一式">#REF!</definedName>
    <definedName name="発電" hidden="1">{#N/A,#N/A,FALSE,"表形式"}</definedName>
    <definedName name="保守費用">#REF!</definedName>
    <definedName name="面積">#REF!</definedName>
    <definedName name="戻り２" localSheetId="1">#N/A</definedName>
    <definedName name="冷媒Ｐ">#REF!</definedName>
    <definedName name="冷媒Ｐ２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7" i="4"/>
  <c r="P4" i="4" l="1"/>
  <c r="R4" i="4" l="1"/>
  <c r="G11" i="4" l="1"/>
  <c r="G12" i="4" s="1"/>
  <c r="R5" i="4"/>
  <c r="G4" i="4"/>
  <c r="H11" i="4" l="1"/>
  <c r="S11" i="4" s="1"/>
  <c r="H12" i="4"/>
  <c r="M3" i="4"/>
  <c r="G5" i="4" l="1"/>
  <c r="C15" i="4"/>
  <c r="H17" i="4" l="1"/>
  <c r="C28" i="1" s="1"/>
  <c r="G17" i="4"/>
  <c r="G18" i="4" s="1"/>
  <c r="F17" i="4"/>
  <c r="D28" i="1" s="1"/>
  <c r="M4" i="4"/>
  <c r="G6" i="4"/>
  <c r="C21" i="4" l="1"/>
  <c r="H23" i="4" l="1"/>
  <c r="G23" i="4"/>
  <c r="G24" i="4" s="1"/>
  <c r="F23" i="4"/>
  <c r="R6" i="4"/>
  <c r="O12" i="4" s="1"/>
  <c r="R12" i="4" l="1"/>
  <c r="R17" i="4" s="1"/>
  <c r="R18" i="4" s="1"/>
  <c r="N12" i="4"/>
  <c r="M12" i="4"/>
  <c r="Q12" i="4"/>
  <c r="Q17" i="4" s="1"/>
  <c r="Q18" i="4" s="1"/>
  <c r="L12" i="4"/>
  <c r="K12" i="4"/>
  <c r="J12" i="4"/>
  <c r="I12" i="4"/>
  <c r="F28" i="1"/>
  <c r="R23" i="4" l="1"/>
  <c r="R24" i="4" s="1"/>
  <c r="Q23" i="4"/>
  <c r="Q24" i="4" s="1"/>
  <c r="P12" i="4"/>
  <c r="L17" i="4" l="1"/>
  <c r="L18" i="4" s="1"/>
  <c r="L23" i="4"/>
  <c r="L24" i="4" s="1"/>
  <c r="P17" i="4"/>
  <c r="P18" i="4" s="1"/>
  <c r="P23" i="4"/>
  <c r="P24" i="4" s="1"/>
  <c r="I17" i="4" l="1"/>
  <c r="I18" i="4" s="1"/>
  <c r="I23" i="4"/>
  <c r="I24" i="4" s="1"/>
  <c r="O17" i="4"/>
  <c r="O18" i="4" s="1"/>
  <c r="O23" i="4"/>
  <c r="O24" i="4" s="1"/>
  <c r="N17" i="4"/>
  <c r="N18" i="4" s="1"/>
  <c r="N23" i="4"/>
  <c r="N24" i="4" s="1"/>
  <c r="M17" i="4"/>
  <c r="M18" i="4" s="1"/>
  <c r="M23" i="4"/>
  <c r="M24" i="4" s="1"/>
  <c r="J17" i="4"/>
  <c r="J18" i="4" s="1"/>
  <c r="J23" i="4"/>
  <c r="J24" i="4" s="1"/>
  <c r="K17" i="4"/>
  <c r="K18" i="4" s="1"/>
  <c r="K23" i="4"/>
  <c r="K24" i="4" s="1"/>
  <c r="S12" i="4"/>
  <c r="H24" i="4" l="1"/>
  <c r="E29" i="1" s="1"/>
  <c r="E28" i="1"/>
  <c r="H18" i="4"/>
  <c r="S17" i="4"/>
  <c r="S23" i="4"/>
  <c r="S24" i="4" l="1"/>
  <c r="S18" i="4"/>
  <c r="C29" i="1"/>
  <c r="E30" i="1" s="1"/>
  <c r="G31" i="1" s="1"/>
  <c r="B31" i="1" l="1"/>
</calcChain>
</file>

<file path=xl/sharedStrings.xml><?xml version="1.0" encoding="utf-8"?>
<sst xmlns="http://schemas.openxmlformats.org/spreadsheetml/2006/main" count="248" uniqueCount="173">
  <si>
    <t>■ エネルギー使用想定</t>
    <rPh sb="7" eb="9">
      <t>シヨウ</t>
    </rPh>
    <rPh sb="9" eb="11">
      <t>ソウテイ</t>
    </rPh>
    <phoneticPr fontId="6"/>
  </si>
  <si>
    <t>各種換算係数</t>
    <rPh sb="0" eb="2">
      <t>カクシュ</t>
    </rPh>
    <rPh sb="2" eb="4">
      <t>カンザン</t>
    </rPh>
    <rPh sb="4" eb="6">
      <t>ケイスウ</t>
    </rPh>
    <phoneticPr fontId="6"/>
  </si>
  <si>
    <t>CO2排出換算係数</t>
    <rPh sb="3" eb="5">
      <t>ハイシュツ</t>
    </rPh>
    <rPh sb="5" eb="7">
      <t>カンザン</t>
    </rPh>
    <rPh sb="7" eb="9">
      <t>ケイスウ</t>
    </rPh>
    <phoneticPr fontId="6"/>
  </si>
  <si>
    <t>灯油</t>
    <rPh sb="0" eb="2">
      <t>トウユ</t>
    </rPh>
    <phoneticPr fontId="6"/>
  </si>
  <si>
    <t>kg-CO2/L</t>
    <phoneticPr fontId="6"/>
  </si>
  <si>
    <t>冬期</t>
    <rPh sb="0" eb="2">
      <t>トウキ</t>
    </rPh>
    <phoneticPr fontId="6"/>
  </si>
  <si>
    <t>中間期</t>
    <rPh sb="0" eb="3">
      <t>チュウカンキ</t>
    </rPh>
    <phoneticPr fontId="6"/>
  </si>
  <si>
    <t>電力</t>
    <rPh sb="0" eb="2">
      <t>デンリョク</t>
    </rPh>
    <phoneticPr fontId="6"/>
  </si>
  <si>
    <t>kg-CO2/kWh</t>
  </si>
  <si>
    <t>夏期</t>
    <rPh sb="0" eb="2">
      <t>カキ</t>
    </rPh>
    <phoneticPr fontId="6"/>
  </si>
  <si>
    <t>■給湯負荷</t>
    <rPh sb="1" eb="5">
      <t>キュウトウフカ</t>
    </rPh>
    <phoneticPr fontId="6"/>
  </si>
  <si>
    <t>単位</t>
    <rPh sb="0" eb="2">
      <t>タンイ</t>
    </rPh>
    <phoneticPr fontId="6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</si>
  <si>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</si>
  <si>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</si>
  <si>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</si>
  <si>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</si>
  <si>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</si>
  <si>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</si>
  <si>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</si>
  <si>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</si>
  <si>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</si>
  <si>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</si>
  <si>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</si>
  <si>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a</t>
    <phoneticPr fontId="6"/>
  </si>
  <si>
    <t>日数</t>
    <rPh sb="0" eb="2">
      <t>ニッスウ</t>
    </rPh>
    <phoneticPr fontId="6"/>
  </si>
  <si>
    <t>日</t>
    <rPh sb="0" eb="1">
      <t>ニチ</t>
    </rPh>
    <phoneticPr fontId="6"/>
  </si>
  <si>
    <t>b</t>
    <phoneticPr fontId="6"/>
  </si>
  <si>
    <t>月間給湯負荷</t>
    <rPh sb="0" eb="2">
      <t>ゲッカン</t>
    </rPh>
    <rPh sb="2" eb="4">
      <t>キュウトウ</t>
    </rPh>
    <rPh sb="4" eb="6">
      <t>フカ</t>
    </rPh>
    <phoneticPr fontId="6"/>
  </si>
  <si>
    <t>給湯負荷*a</t>
    <rPh sb="0" eb="4">
      <t>キュウトウフカ</t>
    </rPh>
    <phoneticPr fontId="6"/>
  </si>
  <si>
    <t>c</t>
    <phoneticPr fontId="6"/>
  </si>
  <si>
    <t>消費電力量</t>
    <rPh sb="0" eb="5">
      <t>ショウヒデンリョクリョウ</t>
    </rPh>
    <phoneticPr fontId="6"/>
  </si>
  <si>
    <t>d</t>
    <phoneticPr fontId="6"/>
  </si>
  <si>
    <t>c*CO2原単位</t>
    <rPh sb="5" eb="8">
      <t>ゲンタンイ</t>
    </rPh>
    <phoneticPr fontId="6"/>
  </si>
  <si>
    <t>kg</t>
  </si>
  <si>
    <t>e</t>
    <phoneticPr fontId="6"/>
  </si>
  <si>
    <t>f</t>
    <phoneticPr fontId="6"/>
  </si>
  <si>
    <t>e*CO2原単位</t>
    <rPh sb="5" eb="8">
      <t>ゲンタンイ</t>
    </rPh>
    <phoneticPr fontId="6"/>
  </si>
  <si>
    <t>kg-CO2/㎥</t>
    <phoneticPr fontId="6"/>
  </si>
  <si>
    <t>機器効率</t>
    <rPh sb="0" eb="2">
      <t>キキ</t>
    </rPh>
    <rPh sb="2" eb="4">
      <t>コウリツ</t>
    </rPh>
    <phoneticPr fontId="1"/>
  </si>
  <si>
    <t>給湯負荷　JIS9220</t>
    <rPh sb="0" eb="2">
      <t>キュウトウ</t>
    </rPh>
    <rPh sb="2" eb="4">
      <t>フカ</t>
    </rPh>
    <phoneticPr fontId="6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</si>
  <si>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</si>
  <si>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</si>
  <si>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プロパンガス</t>
    <phoneticPr fontId="6"/>
  </si>
  <si>
    <t>kg</t>
    <phoneticPr fontId="1"/>
  </si>
  <si>
    <t>％</t>
    <phoneticPr fontId="1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</si>
  <si>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</si>
  <si>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</si>
  <si>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②メーカー</t>
    <phoneticPr fontId="1"/>
  </si>
  <si>
    <t>③型式</t>
    <rPh sb="1" eb="3">
      <t>カタシキ</t>
    </rPh>
    <phoneticPr fontId="1"/>
  </si>
  <si>
    <t>④給湯機効率</t>
    <rPh sb="1" eb="4">
      <t>キュウトウキ</t>
    </rPh>
    <rPh sb="4" eb="6">
      <t>コウリツ</t>
    </rPh>
    <phoneticPr fontId="1"/>
  </si>
  <si>
    <t>（１）更新前</t>
    <rPh sb="3" eb="6">
      <t>コウシンマエ</t>
    </rPh>
    <phoneticPr fontId="1"/>
  </si>
  <si>
    <t>（２）更新後</t>
    <rPh sb="3" eb="6">
      <t>コウシンゴ</t>
    </rPh>
    <phoneticPr fontId="1"/>
  </si>
  <si>
    <t>※1</t>
    <phoneticPr fontId="1"/>
  </si>
  <si>
    <t>〈注意事項〉</t>
    <rPh sb="1" eb="3">
      <t>チュウイ</t>
    </rPh>
    <rPh sb="3" eb="5">
      <t>ジコウ</t>
    </rPh>
    <phoneticPr fontId="1"/>
  </si>
  <si>
    <t>年間燃料消費量</t>
    <rPh sb="0" eb="2">
      <t>ネンカン</t>
    </rPh>
    <rPh sb="2" eb="4">
      <t>ネンリョウ</t>
    </rPh>
    <rPh sb="4" eb="7">
      <t>ショウヒリョウ</t>
    </rPh>
    <phoneticPr fontId="1"/>
  </si>
  <si>
    <t>給湯機の種類</t>
    <rPh sb="0" eb="3">
      <t>キュウトウキ</t>
    </rPh>
    <rPh sb="4" eb="6">
      <t>シュルイ</t>
    </rPh>
    <phoneticPr fontId="1"/>
  </si>
  <si>
    <t>更新前</t>
    <rPh sb="0" eb="3">
      <t>コウシンマエ</t>
    </rPh>
    <phoneticPr fontId="1"/>
  </si>
  <si>
    <t>燃料使用量</t>
    <rPh sb="0" eb="2">
      <t>ネンリョウ</t>
    </rPh>
    <rPh sb="2" eb="5">
      <t>シヨウリョウ</t>
    </rPh>
    <phoneticPr fontId="6"/>
  </si>
  <si>
    <t>b/機器効率/発熱量</t>
    <rPh sb="2" eb="4">
      <t>キキ</t>
    </rPh>
    <rPh sb="4" eb="6">
      <t>コウリツ</t>
    </rPh>
    <rPh sb="7" eb="10">
      <t>ハツネツリョウ</t>
    </rPh>
    <phoneticPr fontId="6"/>
  </si>
  <si>
    <t>電気温水器</t>
    <rPh sb="0" eb="5">
      <t>デンキオンスイキ</t>
    </rPh>
    <phoneticPr fontId="1"/>
  </si>
  <si>
    <t>給水温度</t>
    <rPh sb="0" eb="4">
      <t>キュウスイオンド</t>
    </rPh>
    <phoneticPr fontId="1"/>
  </si>
  <si>
    <t>給湯量L/日</t>
    <rPh sb="0" eb="3">
      <t>キュウトウリョウ</t>
    </rPh>
    <rPh sb="5" eb="6">
      <t>ニチ</t>
    </rPh>
    <phoneticPr fontId="1"/>
  </si>
  <si>
    <t>kcal/Ⅼ</t>
    <phoneticPr fontId="6"/>
  </si>
  <si>
    <t>kcal/㎥</t>
    <phoneticPr fontId="6"/>
  </si>
  <si>
    <t>kcal/kWh</t>
    <phoneticPr fontId="6"/>
  </si>
  <si>
    <t>都市ガス</t>
    <rPh sb="0" eb="2">
      <t>トシ</t>
    </rPh>
    <phoneticPr fontId="1"/>
  </si>
  <si>
    <t>kcal</t>
    <phoneticPr fontId="6"/>
  </si>
  <si>
    <t>JISS2075</t>
    <phoneticPr fontId="1"/>
  </si>
  <si>
    <t>kcal/日</t>
    <rPh sb="5" eb="6">
      <t>ニチ</t>
    </rPh>
    <phoneticPr fontId="1"/>
  </si>
  <si>
    <t>②燃料種</t>
    <rPh sb="1" eb="4">
      <t>ネンリョウシュ</t>
    </rPh>
    <phoneticPr fontId="1"/>
  </si>
  <si>
    <t>燃料の種類</t>
    <rPh sb="0" eb="2">
      <t>ネンリョウ</t>
    </rPh>
    <rPh sb="3" eb="5">
      <t>シュルイ</t>
    </rPh>
    <phoneticPr fontId="1"/>
  </si>
  <si>
    <t>プロパンガス</t>
  </si>
  <si>
    <t>b/発熱量/機器効率</t>
    <rPh sb="2" eb="5">
      <t>ハツネツリョウ</t>
    </rPh>
    <rPh sb="6" eb="10">
      <t>キキコウリツ</t>
    </rPh>
    <phoneticPr fontId="6"/>
  </si>
  <si>
    <t>1MJ</t>
    <phoneticPr fontId="1"/>
  </si>
  <si>
    <t>239kcal</t>
    <phoneticPr fontId="1"/>
  </si>
  <si>
    <t xml:space="preserve"> [ 本　表 ]</t>
  </si>
  <si>
    <t>標準発熱量（総発熱量）</t>
  </si>
  <si>
    <t>2020年1月改訂, 2022年11月追加改訂</t>
  </si>
  <si>
    <t>計量単位</t>
  </si>
  <si>
    <t xml:space="preserve"> 2018年度
 標準発熱量</t>
  </si>
  <si>
    <t xml:space="preserve"> MJ/計量単位</t>
  </si>
  <si>
    <t>石　炭</t>
  </si>
  <si>
    <t>輸入原料炭</t>
  </si>
  <si>
    <t xml:space="preserve"> kg</t>
  </si>
  <si>
    <t>ｺｰｸｽ用原料炭</t>
  </si>
  <si>
    <t>吹込用原料炭</t>
  </si>
  <si>
    <t>輸入一般炭</t>
  </si>
  <si>
    <t>輸入無煙炭</t>
  </si>
  <si>
    <t>石炭製品</t>
  </si>
  <si>
    <t>ｺｰｸｽ</t>
  </si>
  <si>
    <t>ｺｰｸｽ炉ｶﾞｽ</t>
  </si>
  <si>
    <t xml:space="preserve"> m3</t>
  </si>
  <si>
    <t>高炉ｶﾞｽ</t>
  </si>
  <si>
    <t>転炉ｶﾞｽ</t>
  </si>
  <si>
    <t>石　油</t>
  </si>
  <si>
    <t>原　油</t>
  </si>
  <si>
    <t xml:space="preserve"> L</t>
  </si>
  <si>
    <t>NGL･ｺﾝﾃﾞﾝｾｰﾄ</t>
  </si>
  <si>
    <t>石油製品</t>
  </si>
  <si>
    <t>LPG</t>
  </si>
  <si>
    <t>ﾅﾌｻ</t>
  </si>
  <si>
    <t>ｶﾞｿﾘﾝ</t>
  </si>
  <si>
    <t>ｼﾞｪｯﾄ燃料油</t>
  </si>
  <si>
    <t>　</t>
  </si>
  <si>
    <t>灯　油</t>
  </si>
  <si>
    <t>軽　油</t>
  </si>
  <si>
    <t>A重油</t>
  </si>
  <si>
    <t>C重油</t>
  </si>
  <si>
    <t>潤滑油</t>
  </si>
  <si>
    <t>その他重質石油製品</t>
  </si>
  <si>
    <t>ｵｲﾙｺｰｸｽ</t>
  </si>
  <si>
    <t>製油所ｶﾞｽ</t>
  </si>
  <si>
    <t>ｶﾞ　ｽ</t>
  </si>
  <si>
    <t>可燃性天然ｶﾞｽ</t>
  </si>
  <si>
    <t>輸入天然ｶﾞｽ(LNG)</t>
  </si>
  <si>
    <t>国産天然ｶﾞｽ</t>
  </si>
  <si>
    <t>都市ｶﾞｽ</t>
  </si>
  <si>
    <t>都市ｶﾞｽ　※2</t>
  </si>
  <si>
    <t>電　力</t>
  </si>
  <si>
    <t>発電時</t>
  </si>
  <si>
    <t>発電端投入熱量</t>
  </si>
  <si>
    <t xml:space="preserve"> kWh</t>
  </si>
  <si>
    <t>消費時</t>
  </si>
  <si>
    <t>電力発生熱量</t>
  </si>
  <si>
    <t>受電端投入熱量</t>
  </si>
  <si>
    <t>熱</t>
  </si>
  <si>
    <t>100℃飽和蒸気発生熱量</t>
  </si>
  <si>
    <t>（参考）</t>
  </si>
  <si>
    <t>ﾉﾙﾏﾙ状態</t>
  </si>
  <si>
    <t>kcal/計量単位</t>
  </si>
  <si>
    <t>※３</t>
  </si>
  <si>
    <t>LPGガス密度</t>
    <rPh sb="5" eb="7">
      <t>ミツド</t>
    </rPh>
    <phoneticPr fontId="1"/>
  </si>
  <si>
    <t>1m3</t>
    <phoneticPr fontId="1"/>
  </si>
  <si>
    <t>kg</t>
    <phoneticPr fontId="1"/>
  </si>
  <si>
    <t>CO2排出量</t>
    <rPh sb="3" eb="5">
      <t>ハイシュツ</t>
    </rPh>
    <rPh sb="5" eb="6">
      <t>リョウ</t>
    </rPh>
    <phoneticPr fontId="6"/>
  </si>
  <si>
    <t>CO2排出量</t>
    <phoneticPr fontId="6"/>
  </si>
  <si>
    <t>燃料単位</t>
    <rPh sb="0" eb="2">
      <t>ネンリョウ</t>
    </rPh>
    <rPh sb="2" eb="4">
      <t>タンイ</t>
    </rPh>
    <phoneticPr fontId="1"/>
  </si>
  <si>
    <t>L</t>
    <phoneticPr fontId="1"/>
  </si>
  <si>
    <t>石油給湯器</t>
    <rPh sb="0" eb="2">
      <t>セキユ</t>
    </rPh>
    <rPh sb="2" eb="5">
      <t>キュウトウキ</t>
    </rPh>
    <phoneticPr fontId="1"/>
  </si>
  <si>
    <t>ガス給湯器</t>
    <rPh sb="2" eb="5">
      <t>キュウトウキ</t>
    </rPh>
    <phoneticPr fontId="1"/>
  </si>
  <si>
    <t>※２</t>
    <phoneticPr fontId="1"/>
  </si>
  <si>
    <t>夏期</t>
    <rPh sb="0" eb="2">
      <t>カキ</t>
    </rPh>
    <phoneticPr fontId="1"/>
  </si>
  <si>
    <t>kwh</t>
    <phoneticPr fontId="1"/>
  </si>
  <si>
    <t>m3</t>
    <phoneticPr fontId="1"/>
  </si>
  <si>
    <t>冬期</t>
    <rPh sb="0" eb="2">
      <t>トウキ</t>
    </rPh>
    <phoneticPr fontId="1"/>
  </si>
  <si>
    <t>標準発熱量</t>
    <rPh sb="0" eb="2">
      <t>ヒョウジュン</t>
    </rPh>
    <rPh sb="2" eb="5">
      <t>ハツネツリョウ</t>
    </rPh>
    <phoneticPr fontId="1"/>
  </si>
  <si>
    <t>⑤給湯量</t>
    <rPh sb="1" eb="4">
      <t>キュウトウリョウ</t>
    </rPh>
    <phoneticPr fontId="1"/>
  </si>
  <si>
    <t>⑥年間使用日数</t>
    <rPh sb="1" eb="3">
      <t>ネンカン</t>
    </rPh>
    <rPh sb="3" eb="5">
      <t>シヨウ</t>
    </rPh>
    <rPh sb="5" eb="7">
      <t>ニッスウ</t>
    </rPh>
    <phoneticPr fontId="1"/>
  </si>
  <si>
    <t>L/日</t>
    <rPh sb="2" eb="3">
      <t>ニチ</t>
    </rPh>
    <phoneticPr fontId="1"/>
  </si>
  <si>
    <t>⑦設定温度</t>
    <rPh sb="1" eb="3">
      <t>セッテイ</t>
    </rPh>
    <rPh sb="3" eb="5">
      <t>オンド</t>
    </rPh>
    <phoneticPr fontId="1"/>
  </si>
  <si>
    <t>℃</t>
    <phoneticPr fontId="1"/>
  </si>
  <si>
    <t>日/月</t>
    <rPh sb="0" eb="1">
      <t>ニチ</t>
    </rPh>
    <rPh sb="2" eb="3">
      <t>ツキ</t>
    </rPh>
    <phoneticPr fontId="1"/>
  </si>
  <si>
    <t>年間</t>
    <rPh sb="0" eb="2">
      <t>ネンカン</t>
    </rPh>
    <phoneticPr fontId="6"/>
  </si>
  <si>
    <t>月間</t>
    <rPh sb="0" eb="2">
      <t>ゲッカン</t>
    </rPh>
    <phoneticPr fontId="6"/>
  </si>
  <si>
    <t>年間</t>
    <rPh sb="0" eb="2">
      <t>ネンカン</t>
    </rPh>
    <phoneticPr fontId="1"/>
  </si>
  <si>
    <t>月間</t>
    <rPh sb="0" eb="2">
      <t>ゲッカン</t>
    </rPh>
    <phoneticPr fontId="1"/>
  </si>
  <si>
    <t>CO2削減率</t>
    <rPh sb="3" eb="5">
      <t>サクゲン</t>
    </rPh>
    <rPh sb="5" eb="6">
      <t>リツ</t>
    </rPh>
    <phoneticPr fontId="1"/>
  </si>
  <si>
    <r>
      <t>年間CO</t>
    </r>
    <r>
      <rPr>
        <vertAlign val="subscript"/>
        <sz val="12"/>
        <color theme="1"/>
        <rFont val="BIZ UDPゴシック"/>
        <family val="3"/>
        <charset val="128"/>
      </rPr>
      <t>2</t>
    </r>
    <r>
      <rPr>
        <sz val="12"/>
        <color theme="1"/>
        <rFont val="BIZ UDPゴシック"/>
        <family val="3"/>
        <charset val="128"/>
      </rPr>
      <t>排出量</t>
    </r>
    <rPh sb="0" eb="2">
      <t>ネンカン</t>
    </rPh>
    <rPh sb="5" eb="8">
      <t>ハイシュツリョウ</t>
    </rPh>
    <phoneticPr fontId="1"/>
  </si>
  <si>
    <r>
      <t>CO</t>
    </r>
    <r>
      <rPr>
        <b/>
        <vertAlign val="subscript"/>
        <sz val="12"/>
        <color theme="1"/>
        <rFont val="BIZ UDPゴシック"/>
        <family val="3"/>
        <charset val="128"/>
      </rPr>
      <t>2</t>
    </r>
    <r>
      <rPr>
        <b/>
        <sz val="12"/>
        <color theme="1"/>
        <rFont val="BIZ UDPゴシック"/>
        <family val="3"/>
        <charset val="128"/>
      </rPr>
      <t>削減率</t>
    </r>
    <rPh sb="3" eb="5">
      <t>サクゲン</t>
    </rPh>
    <rPh sb="5" eb="6">
      <t>リツ</t>
    </rPh>
    <phoneticPr fontId="1"/>
  </si>
  <si>
    <t>申請者名</t>
  </si>
  <si>
    <t>設備導入場所
【事業所の名称及び住所】</t>
    <rPh sb="0" eb="2">
      <t>セツビ</t>
    </rPh>
    <rPh sb="2" eb="4">
      <t>ドウニュウ</t>
    </rPh>
    <rPh sb="8" eb="11">
      <t>ジギョウショ</t>
    </rPh>
    <rPh sb="12" eb="14">
      <t>メイショウ</t>
    </rPh>
    <rPh sb="14" eb="15">
      <t>オヨ</t>
    </rPh>
    <phoneticPr fontId="18"/>
  </si>
  <si>
    <t>給湯機器の更新計画を入力してください</t>
    <rPh sb="0" eb="2">
      <t>キュウトウ</t>
    </rPh>
    <rPh sb="2" eb="4">
      <t>キキ</t>
    </rPh>
    <rPh sb="5" eb="7">
      <t>コウシン</t>
    </rPh>
    <rPh sb="7" eb="9">
      <t>ケイカク</t>
    </rPh>
    <rPh sb="10" eb="12">
      <t>ニュウリョク</t>
    </rPh>
    <phoneticPr fontId="1"/>
  </si>
  <si>
    <t>①給湯機の種類</t>
    <rPh sb="1" eb="3">
      <t>キュウトウ</t>
    </rPh>
    <rPh sb="3" eb="4">
      <t>キ</t>
    </rPh>
    <rPh sb="5" eb="7">
      <t>シュルイ</t>
    </rPh>
    <phoneticPr fontId="1"/>
  </si>
  <si>
    <t>※1　カタログやメーカーHP等で確認し入力してください。</t>
    <rPh sb="14" eb="15">
      <t>ナド</t>
    </rPh>
    <phoneticPr fontId="1"/>
  </si>
  <si>
    <t>　　　不明の場合はメーカーへ問い合わせてください。</t>
    <rPh sb="14" eb="15">
      <t>ト</t>
    </rPh>
    <rPh sb="16" eb="17">
      <t>ア</t>
    </rPh>
    <phoneticPr fontId="1"/>
  </si>
  <si>
    <t>※２　エコキュートはカタログから「年間給湯保温効率」または「年間給湯効率」を入力してください。</t>
    <phoneticPr fontId="1"/>
  </si>
  <si>
    <t>A重油</t>
    <rPh sb="1" eb="3">
      <t>ジュウユ</t>
    </rPh>
    <phoneticPr fontId="1"/>
  </si>
  <si>
    <t>潜熱回収型給湯機</t>
    <rPh sb="0" eb="2">
      <t>センネツ</t>
    </rPh>
    <rPh sb="2" eb="5">
      <t>カイシュウガタ</t>
    </rPh>
    <rPh sb="5" eb="8">
      <t>キュウトウキ</t>
    </rPh>
    <phoneticPr fontId="1"/>
  </si>
  <si>
    <t>ボイラ</t>
    <phoneticPr fontId="1"/>
  </si>
  <si>
    <t>ヒートポンプ給湯機</t>
    <rPh sb="6" eb="8">
      <t>キュウトウ</t>
    </rPh>
    <rPh sb="8" eb="9">
      <t>キ</t>
    </rPh>
    <phoneticPr fontId="1"/>
  </si>
  <si>
    <t>（その３)-1</t>
    <phoneticPr fontId="1"/>
  </si>
  <si>
    <t>※　設備設置事業者が作成する計算書やカタログなど、計算の根拠となる資料を添付すること。</t>
    <rPh sb="2" eb="4">
      <t>セツビ</t>
    </rPh>
    <rPh sb="4" eb="6">
      <t>セッチ</t>
    </rPh>
    <rPh sb="6" eb="9">
      <t>ジギョウシャ</t>
    </rPh>
    <rPh sb="10" eb="12">
      <t>サクセイ</t>
    </rPh>
    <rPh sb="14" eb="17">
      <t>ケイサンショ</t>
    </rPh>
    <rPh sb="25" eb="27">
      <t>ケイサン</t>
    </rPh>
    <rPh sb="28" eb="30">
      <t>コンキョ</t>
    </rPh>
    <rPh sb="33" eb="35">
      <t>シリョウ</t>
    </rPh>
    <rPh sb="36" eb="38">
      <t>テンプ</t>
    </rPh>
    <phoneticPr fontId="1"/>
  </si>
  <si>
    <t>かがわ中小事業者CO2CO2削減支援補助金CO２削減効果計算書
【高効率給湯機器（ハイブリッド給湯器以外の給湯機器)】</t>
    <rPh sb="33" eb="36">
      <t>コウコウリツ</t>
    </rPh>
    <rPh sb="38" eb="40">
      <t>キキ</t>
    </rPh>
    <rPh sb="47" eb="50">
      <t>キュウトウキ</t>
    </rPh>
    <rPh sb="50" eb="52">
      <t>イガイ</t>
    </rPh>
    <rPh sb="53" eb="57">
      <t>キュウトウキキ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</si>
</sst>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0.000_ "/>
    <numFmt numFmtId="178" formatCode="#,##0_ ;[Red]\-#,##0\ "/>
    <numFmt numFmtId="179" formatCode="0_ "/>
    <numFmt numFmtId="180" formatCode="#,##0.00_ ;[Red]\-#,##0.00\ "/>
    <numFmt numFmtId="181" formatCode="#,##0;[Red]#,##0"/>
    <numFmt numFmtId="182" formatCode="0.00000_ "/>
  </numFmts>
  <fonts count="2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vertAlign val="superscript"/>
      <sz val="12"/>
      <color theme="1"/>
      <name val="BIZ UDPゴシック"/>
      <family val="3"/>
      <charset val="128"/>
    </font>
    <font>
      <vertAlign val="subscript"/>
      <sz val="12"/>
      <color theme="1"/>
      <name val="BIZ UDPゴシック"/>
      <family val="3"/>
      <charset val="128"/>
    </font>
    <font>
      <b/>
      <vertAlign val="subscript"/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0" tint="-0.14999847407452621"/>
      <name val="Meiryo UI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 shrinkToFit="1"/>
    </xf>
    <xf numFmtId="0" fontId="8" fillId="0" borderId="0" xfId="2" applyFont="1">
      <alignment vertical="center"/>
    </xf>
    <xf numFmtId="0" fontId="7" fillId="0" borderId="0" xfId="2" applyFont="1" applyAlignment="1">
      <alignment vertical="center" shrinkToFit="1"/>
    </xf>
    <xf numFmtId="0" fontId="7" fillId="2" borderId="0" xfId="2" applyFont="1" applyFill="1">
      <alignment vertical="center"/>
    </xf>
    <xf numFmtId="0" fontId="7" fillId="0" borderId="2" xfId="2" applyFont="1" applyBorder="1" applyAlignment="1">
      <alignment horizontal="left" vertical="center"/>
    </xf>
    <xf numFmtId="0" fontId="7" fillId="2" borderId="7" xfId="2" applyFont="1" applyFill="1" applyBorder="1">
      <alignment vertical="center"/>
    </xf>
    <xf numFmtId="0" fontId="7" fillId="2" borderId="2" xfId="2" applyFont="1" applyFill="1" applyBorder="1">
      <alignment vertical="center"/>
    </xf>
    <xf numFmtId="0" fontId="7" fillId="2" borderId="9" xfId="2" applyFont="1" applyFill="1" applyBorder="1">
      <alignment vertical="center"/>
    </xf>
    <xf numFmtId="0" fontId="7" fillId="2" borderId="12" xfId="2" applyFont="1" applyFill="1" applyBorder="1">
      <alignment vertical="center"/>
    </xf>
    <xf numFmtId="0" fontId="9" fillId="2" borderId="14" xfId="2" applyFont="1" applyFill="1" applyBorder="1" applyAlignment="1">
      <alignment vertical="center" shrinkToFit="1"/>
    </xf>
    <xf numFmtId="0" fontId="7" fillId="2" borderId="16" xfId="2" applyFont="1" applyFill="1" applyBorder="1">
      <alignment vertical="center"/>
    </xf>
    <xf numFmtId="0" fontId="12" fillId="0" borderId="0" xfId="2" applyFont="1">
      <alignment vertical="center"/>
    </xf>
    <xf numFmtId="0" fontId="7" fillId="0" borderId="0" xfId="2" applyFont="1" applyAlignment="1">
      <alignment vertical="top"/>
    </xf>
    <xf numFmtId="0" fontId="7" fillId="0" borderId="5" xfId="2" applyFont="1" applyBorder="1" applyAlignment="1">
      <alignment horizontal="center" vertical="center"/>
    </xf>
    <xf numFmtId="0" fontId="7" fillId="0" borderId="19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9" xfId="2" applyFont="1" applyBorder="1" applyAlignment="1">
      <alignment horizontal="left" vertical="center" shrinkToFit="1"/>
    </xf>
    <xf numFmtId="0" fontId="7" fillId="0" borderId="4" xfId="2" applyFont="1" applyBorder="1" applyAlignment="1">
      <alignment vertical="center" shrinkToFit="1"/>
    </xf>
    <xf numFmtId="0" fontId="7" fillId="0" borderId="23" xfId="2" applyFont="1" applyBorder="1" applyAlignment="1">
      <alignment horizontal="center" vertical="center"/>
    </xf>
    <xf numFmtId="0" fontId="7" fillId="0" borderId="19" xfId="3" applyNumberFormat="1" applyFont="1" applyBorder="1">
      <alignment vertical="center"/>
    </xf>
    <xf numFmtId="0" fontId="7" fillId="0" borderId="20" xfId="3" applyNumberFormat="1" applyFont="1" applyBorder="1" applyAlignment="1">
      <alignment vertical="center"/>
    </xf>
    <xf numFmtId="0" fontId="7" fillId="0" borderId="5" xfId="2" applyFont="1" applyBorder="1" applyAlignment="1">
      <alignment horizontal="left" vertical="center" shrinkToFit="1"/>
    </xf>
    <xf numFmtId="178" fontId="7" fillId="0" borderId="19" xfId="3" applyNumberFormat="1" applyFont="1" applyFill="1" applyBorder="1">
      <alignment vertical="center"/>
    </xf>
    <xf numFmtId="178" fontId="7" fillId="0" borderId="20" xfId="3" applyNumberFormat="1" applyFont="1" applyFill="1" applyBorder="1">
      <alignment vertical="center"/>
    </xf>
    <xf numFmtId="0" fontId="7" fillId="0" borderId="0" xfId="2" applyFont="1" applyAlignment="1">
      <alignment horizontal="left" vertical="center" shrinkToFit="1"/>
    </xf>
    <xf numFmtId="178" fontId="7" fillId="0" borderId="0" xfId="3" applyNumberFormat="1" applyFont="1" applyFill="1" applyBorder="1">
      <alignment vertical="center"/>
    </xf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 shrinkToFit="1"/>
    </xf>
    <xf numFmtId="0" fontId="7" fillId="0" borderId="25" xfId="2" applyFont="1" applyBorder="1" applyAlignment="1">
      <alignment vertical="center" shrinkToFit="1"/>
    </xf>
    <xf numFmtId="0" fontId="7" fillId="3" borderId="15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left" vertical="center" shrinkToFit="1"/>
    </xf>
    <xf numFmtId="0" fontId="7" fillId="3" borderId="26" xfId="2" applyFont="1" applyFill="1" applyBorder="1">
      <alignment vertical="center"/>
    </xf>
    <xf numFmtId="0" fontId="7" fillId="0" borderId="20" xfId="2" applyFont="1" applyBorder="1" applyAlignment="1">
      <alignment horizontal="left" vertical="center" shrinkToFit="1"/>
    </xf>
    <xf numFmtId="0" fontId="7" fillId="0" borderId="24" xfId="2" applyFont="1" applyBorder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left" vertical="center" shrinkToFit="1"/>
    </xf>
    <xf numFmtId="0" fontId="7" fillId="0" borderId="29" xfId="2" applyFont="1" applyBorder="1" applyAlignment="1">
      <alignment vertical="center" shrinkToFit="1"/>
    </xf>
    <xf numFmtId="0" fontId="7" fillId="0" borderId="30" xfId="2" applyFont="1" applyBorder="1" applyAlignment="1">
      <alignment horizontal="center" vertical="center"/>
    </xf>
    <xf numFmtId="178" fontId="7" fillId="0" borderId="31" xfId="2" applyNumberFormat="1" applyFont="1" applyBorder="1">
      <alignment vertical="center"/>
    </xf>
    <xf numFmtId="0" fontId="7" fillId="3" borderId="33" xfId="2" applyFont="1" applyFill="1" applyBorder="1" applyAlignment="1">
      <alignment horizontal="center" vertical="center"/>
    </xf>
    <xf numFmtId="0" fontId="7" fillId="3" borderId="34" xfId="2" applyFont="1" applyFill="1" applyBorder="1" applyAlignment="1">
      <alignment horizontal="left" vertical="center" shrinkToFit="1"/>
    </xf>
    <xf numFmtId="0" fontId="7" fillId="3" borderId="35" xfId="2" applyFont="1" applyFill="1" applyBorder="1">
      <alignment vertical="center"/>
    </xf>
    <xf numFmtId="0" fontId="7" fillId="3" borderId="36" xfId="2" applyFont="1" applyFill="1" applyBorder="1" applyAlignment="1">
      <alignment horizontal="center" vertical="center"/>
    </xf>
    <xf numFmtId="176" fontId="7" fillId="2" borderId="15" xfId="2" applyNumberFormat="1" applyFont="1" applyFill="1" applyBorder="1">
      <alignment vertical="center"/>
    </xf>
    <xf numFmtId="0" fontId="11" fillId="2" borderId="8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vertical="center" shrinkToFit="1"/>
    </xf>
    <xf numFmtId="0" fontId="9" fillId="2" borderId="8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horizontal="center" vertical="center" shrinkToFit="1"/>
    </xf>
    <xf numFmtId="0" fontId="7" fillId="2" borderId="6" xfId="2" applyFont="1" applyFill="1" applyBorder="1">
      <alignment vertical="center"/>
    </xf>
    <xf numFmtId="0" fontId="7" fillId="2" borderId="10" xfId="2" applyFont="1" applyFill="1" applyBorder="1">
      <alignment vertical="center"/>
    </xf>
    <xf numFmtId="40" fontId="9" fillId="0" borderId="42" xfId="2" applyNumberFormat="1" applyFont="1" applyBorder="1" applyAlignment="1">
      <alignment horizontal="center" vertical="center"/>
    </xf>
    <xf numFmtId="40" fontId="10" fillId="0" borderId="42" xfId="2" applyNumberFormat="1" applyFont="1" applyBorder="1">
      <alignment vertical="center"/>
    </xf>
    <xf numFmtId="0" fontId="7" fillId="0" borderId="2" xfId="2" applyFont="1" applyBorder="1">
      <alignment vertical="center"/>
    </xf>
    <xf numFmtId="0" fontId="9" fillId="0" borderId="41" xfId="2" applyFont="1" applyBorder="1" applyAlignment="1">
      <alignment vertical="center" shrinkToFit="1"/>
    </xf>
    <xf numFmtId="40" fontId="9" fillId="0" borderId="41" xfId="1" applyNumberFormat="1" applyFont="1" applyBorder="1">
      <alignment vertical="center"/>
    </xf>
    <xf numFmtId="0" fontId="9" fillId="0" borderId="0" xfId="2" applyFont="1" applyAlignment="1">
      <alignment vertical="center" shrinkToFit="1"/>
    </xf>
    <xf numFmtId="40" fontId="9" fillId="0" borderId="0" xfId="1" applyNumberFormat="1" applyFont="1" applyBorder="1">
      <alignment vertical="center"/>
    </xf>
    <xf numFmtId="40" fontId="9" fillId="0" borderId="8" xfId="2" applyNumberFormat="1" applyFont="1" applyBorder="1">
      <alignment vertical="center"/>
    </xf>
    <xf numFmtId="40" fontId="9" fillId="0" borderId="8" xfId="1" applyNumberFormat="1" applyFont="1" applyBorder="1" applyAlignment="1">
      <alignment vertical="center"/>
    </xf>
    <xf numFmtId="0" fontId="9" fillId="0" borderId="8" xfId="2" applyFont="1" applyBorder="1" applyAlignment="1">
      <alignment horizontal="center" vertical="center" shrinkToFit="1"/>
    </xf>
    <xf numFmtId="179" fontId="9" fillId="2" borderId="39" xfId="2" applyNumberFormat="1" applyFont="1" applyFill="1" applyBorder="1">
      <alignment vertical="center"/>
    </xf>
    <xf numFmtId="179" fontId="9" fillId="2" borderId="13" xfId="2" applyNumberFormat="1" applyFont="1" applyFill="1" applyBorder="1">
      <alignment vertical="center"/>
    </xf>
    <xf numFmtId="0" fontId="7" fillId="2" borderId="43" xfId="2" applyFont="1" applyFill="1" applyBorder="1">
      <alignment vertical="center"/>
    </xf>
    <xf numFmtId="177" fontId="7" fillId="2" borderId="44" xfId="2" applyNumberFormat="1" applyFont="1" applyFill="1" applyBorder="1">
      <alignment vertical="center"/>
    </xf>
    <xf numFmtId="176" fontId="7" fillId="2" borderId="18" xfId="2" applyNumberFormat="1" applyFont="1" applyFill="1" applyBorder="1">
      <alignment vertical="center"/>
    </xf>
    <xf numFmtId="0" fontId="7" fillId="4" borderId="0" xfId="2" applyFont="1" applyFill="1" applyAlignment="1">
      <alignment vertical="center" shrinkToFit="1"/>
    </xf>
    <xf numFmtId="180" fontId="7" fillId="0" borderId="31" xfId="2" applyNumberFormat="1" applyFont="1" applyBorder="1">
      <alignment vertical="center"/>
    </xf>
    <xf numFmtId="179" fontId="9" fillId="2" borderId="45" xfId="2" applyNumberFormat="1" applyFont="1" applyFill="1" applyBorder="1">
      <alignment vertical="center"/>
    </xf>
    <xf numFmtId="0" fontId="9" fillId="2" borderId="40" xfId="2" applyFont="1" applyFill="1" applyBorder="1" applyAlignment="1">
      <alignment vertical="center" shrinkToFit="1"/>
    </xf>
    <xf numFmtId="0" fontId="9" fillId="2" borderId="36" xfId="2" applyFont="1" applyFill="1" applyBorder="1" applyAlignment="1">
      <alignment vertical="center" shrinkToFit="1"/>
    </xf>
    <xf numFmtId="0" fontId="7" fillId="2" borderId="40" xfId="2" applyFont="1" applyFill="1" applyBorder="1" applyAlignment="1">
      <alignment vertical="center" shrinkToFit="1"/>
    </xf>
    <xf numFmtId="0" fontId="7" fillId="2" borderId="36" xfId="2" applyFont="1" applyFill="1" applyBorder="1" applyAlignment="1">
      <alignment vertical="center" shrinkToFit="1"/>
    </xf>
    <xf numFmtId="179" fontId="9" fillId="2" borderId="46" xfId="2" applyNumberFormat="1" applyFont="1" applyFill="1" applyBorder="1">
      <alignment vertical="center"/>
    </xf>
    <xf numFmtId="179" fontId="9" fillId="2" borderId="37" xfId="2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4" borderId="8" xfId="0" applyFill="1" applyBorder="1">
      <alignment vertical="center"/>
    </xf>
    <xf numFmtId="0" fontId="0" fillId="0" borderId="8" xfId="0" applyFill="1" applyBorder="1">
      <alignment vertical="center"/>
    </xf>
    <xf numFmtId="3" fontId="0" fillId="0" borderId="8" xfId="0" applyNumberFormat="1" applyBorder="1">
      <alignment vertical="center"/>
    </xf>
    <xf numFmtId="3" fontId="0" fillId="4" borderId="8" xfId="0" applyNumberForma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9" fillId="0" borderId="0" xfId="0" applyFont="1">
      <alignment vertical="center"/>
    </xf>
    <xf numFmtId="2" fontId="13" fillId="5" borderId="8" xfId="0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4" fillId="6" borderId="4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13" fillId="0" borderId="8" xfId="1" applyFont="1" applyBorder="1" applyAlignment="1">
      <alignment horizontal="center" vertical="center"/>
    </xf>
    <xf numFmtId="40" fontId="14" fillId="6" borderId="8" xfId="1" applyNumberFormat="1" applyFont="1" applyFill="1" applyBorder="1" applyAlignment="1">
      <alignment horizontal="center" vertical="center"/>
    </xf>
    <xf numFmtId="181" fontId="13" fillId="5" borderId="8" xfId="0" applyNumberFormat="1" applyFont="1" applyFill="1" applyBorder="1" applyAlignment="1">
      <alignment vertical="center"/>
    </xf>
    <xf numFmtId="0" fontId="7" fillId="0" borderId="0" xfId="2" applyFont="1" applyAlignment="1">
      <alignment vertical="top" shrinkToFit="1"/>
    </xf>
    <xf numFmtId="178" fontId="7" fillId="0" borderId="0" xfId="3" applyNumberFormat="1" applyFont="1" applyFill="1" applyBorder="1" applyAlignment="1">
      <alignment vertical="top"/>
    </xf>
    <xf numFmtId="0" fontId="7" fillId="7" borderId="0" xfId="2" applyFont="1" applyFill="1">
      <alignment vertical="center"/>
    </xf>
    <xf numFmtId="0" fontId="21" fillId="7" borderId="14" xfId="2" applyFont="1" applyFill="1" applyBorder="1">
      <alignment vertical="center"/>
    </xf>
    <xf numFmtId="179" fontId="21" fillId="7" borderId="39" xfId="2" applyNumberFormat="1" applyFont="1" applyFill="1" applyBorder="1">
      <alignment vertical="center"/>
    </xf>
    <xf numFmtId="0" fontId="21" fillId="7" borderId="39" xfId="2" applyFont="1" applyFill="1" applyBorder="1" applyAlignment="1">
      <alignment vertical="center" shrinkToFit="1"/>
    </xf>
    <xf numFmtId="0" fontId="21" fillId="7" borderId="39" xfId="2" applyFont="1" applyFill="1" applyBorder="1" applyAlignment="1">
      <alignment horizontal="center" vertical="center" shrinkToFit="1"/>
    </xf>
    <xf numFmtId="0" fontId="21" fillId="7" borderId="40" xfId="2" applyFont="1" applyFill="1" applyBorder="1" applyAlignment="1">
      <alignment horizontal="center" vertical="center" shrinkToFit="1"/>
    </xf>
    <xf numFmtId="0" fontId="21" fillId="7" borderId="17" xfId="2" applyFont="1" applyFill="1" applyBorder="1">
      <alignment vertical="center"/>
    </xf>
    <xf numFmtId="0" fontId="21" fillId="7" borderId="36" xfId="2" applyFont="1" applyFill="1" applyBorder="1" applyAlignment="1">
      <alignment horizontal="center" vertical="center" shrinkToFit="1"/>
    </xf>
    <xf numFmtId="0" fontId="21" fillId="7" borderId="0" xfId="2" applyFont="1" applyFill="1">
      <alignment vertical="center"/>
    </xf>
    <xf numFmtId="177" fontId="21" fillId="7" borderId="0" xfId="2" applyNumberFormat="1" applyFont="1" applyFill="1">
      <alignment vertical="center"/>
    </xf>
    <xf numFmtId="0" fontId="21" fillId="7" borderId="0" xfId="2" applyFont="1" applyFill="1" applyAlignment="1">
      <alignment vertical="center" shrinkToFit="1"/>
    </xf>
    <xf numFmtId="0" fontId="21" fillId="7" borderId="20" xfId="2" applyFont="1" applyFill="1" applyBorder="1" applyAlignment="1">
      <alignment horizontal="center" vertical="center"/>
    </xf>
    <xf numFmtId="0" fontId="21" fillId="7" borderId="21" xfId="2" applyFont="1" applyFill="1" applyBorder="1" applyAlignment="1">
      <alignment horizontal="center" vertical="center"/>
    </xf>
    <xf numFmtId="0" fontId="21" fillId="7" borderId="22" xfId="2" applyFont="1" applyFill="1" applyBorder="1" applyAlignment="1">
      <alignment horizontal="center" vertical="center"/>
    </xf>
    <xf numFmtId="0" fontId="21" fillId="7" borderId="20" xfId="3" applyNumberFormat="1" applyFont="1" applyFill="1" applyBorder="1" applyAlignment="1">
      <alignment vertical="center"/>
    </xf>
    <xf numFmtId="0" fontId="21" fillId="7" borderId="24" xfId="3" applyNumberFormat="1" applyFont="1" applyFill="1" applyBorder="1" applyAlignment="1">
      <alignment vertical="center"/>
    </xf>
    <xf numFmtId="0" fontId="21" fillId="7" borderId="22" xfId="3" applyNumberFormat="1" applyFont="1" applyFill="1" applyBorder="1">
      <alignment vertical="center"/>
    </xf>
    <xf numFmtId="178" fontId="21" fillId="7" borderId="20" xfId="3" applyNumberFormat="1" applyFont="1" applyFill="1" applyBorder="1">
      <alignment vertical="center"/>
    </xf>
    <xf numFmtId="178" fontId="21" fillId="7" borderId="24" xfId="3" applyNumberFormat="1" applyFont="1" applyFill="1" applyBorder="1">
      <alignment vertical="center"/>
    </xf>
    <xf numFmtId="38" fontId="21" fillId="7" borderId="22" xfId="3" applyFont="1" applyFill="1" applyBorder="1">
      <alignment vertical="center"/>
    </xf>
    <xf numFmtId="178" fontId="21" fillId="7" borderId="0" xfId="3" applyNumberFormat="1" applyFont="1" applyFill="1" applyBorder="1" applyAlignment="1">
      <alignment vertical="top"/>
    </xf>
    <xf numFmtId="38" fontId="21" fillId="7" borderId="0" xfId="3" applyFont="1" applyFill="1" applyBorder="1" applyAlignment="1">
      <alignment vertical="top"/>
    </xf>
    <xf numFmtId="178" fontId="21" fillId="7" borderId="0" xfId="3" applyNumberFormat="1" applyFont="1" applyFill="1" applyBorder="1">
      <alignment vertical="center"/>
    </xf>
    <xf numFmtId="38" fontId="21" fillId="7" borderId="0" xfId="3" applyFont="1" applyFill="1" applyBorder="1">
      <alignment vertical="center"/>
    </xf>
    <xf numFmtId="0" fontId="21" fillId="7" borderId="24" xfId="2" applyFont="1" applyFill="1" applyBorder="1" applyAlignment="1">
      <alignment horizontal="center" vertical="center"/>
    </xf>
    <xf numFmtId="178" fontId="21" fillId="7" borderId="31" xfId="2" applyNumberFormat="1" applyFont="1" applyFill="1" applyBorder="1">
      <alignment vertical="center"/>
    </xf>
    <xf numFmtId="178" fontId="21" fillId="7" borderId="32" xfId="2" applyNumberFormat="1" applyFont="1" applyFill="1" applyBorder="1">
      <alignment vertical="center"/>
    </xf>
    <xf numFmtId="180" fontId="21" fillId="7" borderId="31" xfId="2" applyNumberFormat="1" applyFont="1" applyFill="1" applyBorder="1">
      <alignment vertical="center"/>
    </xf>
    <xf numFmtId="178" fontId="21" fillId="7" borderId="37" xfId="2" applyNumberFormat="1" applyFont="1" applyFill="1" applyBorder="1">
      <alignment vertical="center"/>
    </xf>
    <xf numFmtId="0" fontId="21" fillId="7" borderId="6" xfId="2" applyFont="1" applyFill="1" applyBorder="1" applyAlignment="1">
      <alignment horizontal="center" vertical="center"/>
    </xf>
    <xf numFmtId="178" fontId="21" fillId="7" borderId="10" xfId="2" applyNumberFormat="1" applyFont="1" applyFill="1" applyBorder="1">
      <alignment vertical="center"/>
    </xf>
    <xf numFmtId="178" fontId="21" fillId="7" borderId="14" xfId="2" applyNumberFormat="1" applyFont="1" applyFill="1" applyBorder="1">
      <alignment vertical="center"/>
    </xf>
    <xf numFmtId="0" fontId="19" fillId="0" borderId="8" xfId="0" applyFont="1" applyBorder="1">
      <alignment vertical="center"/>
    </xf>
    <xf numFmtId="0" fontId="19" fillId="0" borderId="8" xfId="0" applyFont="1" applyBorder="1" applyAlignment="1">
      <alignment vertical="center" wrapText="1"/>
    </xf>
    <xf numFmtId="0" fontId="22" fillId="0" borderId="0" xfId="0" applyFont="1">
      <alignment vertical="center"/>
    </xf>
    <xf numFmtId="176" fontId="10" fillId="2" borderId="15" xfId="2" applyNumberFormat="1" applyFont="1" applyFill="1" applyBorder="1">
      <alignment vertical="center"/>
    </xf>
    <xf numFmtId="182" fontId="10" fillId="2" borderId="15" xfId="2" applyNumberFormat="1" applyFont="1" applyFill="1" applyBorder="1">
      <alignment vertical="center"/>
    </xf>
    <xf numFmtId="177" fontId="10" fillId="2" borderId="44" xfId="2" applyNumberFormat="1" applyFont="1" applyFill="1" applyBorder="1">
      <alignment vertical="center"/>
    </xf>
    <xf numFmtId="177" fontId="10" fillId="2" borderId="18" xfId="2" applyNumberFormat="1" applyFont="1" applyFill="1" applyBorder="1">
      <alignment vertical="center"/>
    </xf>
    <xf numFmtId="0" fontId="7" fillId="0" borderId="0" xfId="2" applyFont="1" applyBorder="1">
      <alignment vertical="center"/>
    </xf>
    <xf numFmtId="0" fontId="21" fillId="7" borderId="0" xfId="2" applyFont="1" applyFill="1" applyBorder="1">
      <alignment vertical="center"/>
    </xf>
    <xf numFmtId="179" fontId="21" fillId="7" borderId="0" xfId="2" applyNumberFormat="1" applyFont="1" applyFill="1" applyBorder="1">
      <alignment vertical="center"/>
    </xf>
    <xf numFmtId="0" fontId="21" fillId="7" borderId="0" xfId="2" applyFont="1" applyFill="1" applyBorder="1" applyAlignment="1">
      <alignment vertical="center" shrinkToFit="1"/>
    </xf>
    <xf numFmtId="0" fontId="21" fillId="7" borderId="0" xfId="2" applyFont="1" applyFill="1" applyBorder="1" applyAlignment="1">
      <alignment horizontal="center" vertical="center" shrinkToFit="1"/>
    </xf>
    <xf numFmtId="176" fontId="10" fillId="2" borderId="18" xfId="2" applyNumberFormat="1" applyFont="1" applyFill="1" applyBorder="1">
      <alignment vertical="center"/>
    </xf>
    <xf numFmtId="0" fontId="13" fillId="5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8" fillId="0" borderId="41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shrinkToFit="1"/>
    </xf>
    <xf numFmtId="0" fontId="7" fillId="0" borderId="0" xfId="2" applyFont="1" applyAlignment="1">
      <alignment horizontal="left" vertical="center" shrinkToFit="1"/>
    </xf>
    <xf numFmtId="0" fontId="9" fillId="2" borderId="38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5FFFF"/>
      <color rgb="FF93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tabSelected="1" view="pageBreakPreview" topLeftCell="A16" zoomScaleNormal="100" zoomScaleSheetLayoutView="100" workbookViewId="0">
      <selection activeCell="B3" sqref="B3:G3"/>
    </sheetView>
  </sheetViews>
  <sheetFormatPr defaultColWidth="17.33203125" defaultRowHeight="29.25" customHeight="1" x14ac:dyDescent="0.2"/>
  <cols>
    <col min="1" max="1" width="2.109375" style="90" customWidth="1"/>
    <col min="2" max="2" width="24" style="90" customWidth="1"/>
    <col min="3" max="3" width="16.77734375" style="90" customWidth="1"/>
    <col min="4" max="4" width="6.88671875" style="90" customWidth="1"/>
    <col min="5" max="5" width="16.21875" style="90" customWidth="1"/>
    <col min="6" max="6" width="6.33203125" style="90" customWidth="1"/>
    <col min="7" max="7" width="9.77734375" style="90" bestFit="1" customWidth="1"/>
    <col min="8" max="8" width="4.21875" style="90" customWidth="1"/>
    <col min="9" max="16384" width="17.33203125" style="90"/>
  </cols>
  <sheetData>
    <row r="1" spans="2:7" ht="7.95" customHeight="1" x14ac:dyDescent="0.2"/>
    <row r="2" spans="2:7" ht="29.25" customHeight="1" x14ac:dyDescent="0.2">
      <c r="B2" s="151" t="s">
        <v>170</v>
      </c>
    </row>
    <row r="3" spans="2:7" ht="29.25" customHeight="1" x14ac:dyDescent="0.2">
      <c r="B3" s="163" t="s">
        <v>172</v>
      </c>
      <c r="C3" s="164"/>
      <c r="D3" s="164"/>
      <c r="E3" s="164"/>
      <c r="F3" s="164"/>
      <c r="G3" s="164"/>
    </row>
    <row r="4" spans="2:7" ht="15.45" customHeight="1" x14ac:dyDescent="0.2">
      <c r="B4" s="106"/>
    </row>
    <row r="5" spans="2:7" ht="29.25" customHeight="1" x14ac:dyDescent="0.2">
      <c r="B5" s="149" t="s">
        <v>159</v>
      </c>
      <c r="C5" s="165"/>
      <c r="D5" s="165"/>
      <c r="E5" s="165"/>
      <c r="F5" s="165"/>
      <c r="G5" s="165"/>
    </row>
    <row r="6" spans="2:7" ht="11.55" customHeight="1" x14ac:dyDescent="0.2">
      <c r="B6" s="106"/>
    </row>
    <row r="7" spans="2:7" ht="41.55" customHeight="1" x14ac:dyDescent="0.2">
      <c r="B7" s="150" t="s">
        <v>160</v>
      </c>
      <c r="C7" s="165"/>
      <c r="D7" s="165"/>
      <c r="E7" s="165"/>
      <c r="F7" s="165"/>
      <c r="G7" s="165"/>
    </row>
    <row r="8" spans="2:7" ht="13.8" x14ac:dyDescent="0.2">
      <c r="B8" s="106"/>
    </row>
    <row r="9" spans="2:7" ht="29.25" customHeight="1" x14ac:dyDescent="0.2">
      <c r="B9" s="92" t="s">
        <v>161</v>
      </c>
      <c r="C9" s="93"/>
      <c r="D9" s="91"/>
      <c r="E9" s="91"/>
      <c r="F9" s="91"/>
    </row>
    <row r="10" spans="2:7" ht="29.25" customHeight="1" x14ac:dyDescent="0.2">
      <c r="B10" s="94"/>
      <c r="C10" s="165" t="s">
        <v>45</v>
      </c>
      <c r="D10" s="165"/>
      <c r="E10" s="165" t="s">
        <v>46</v>
      </c>
      <c r="F10" s="165"/>
    </row>
    <row r="11" spans="2:7" ht="25.05" customHeight="1" x14ac:dyDescent="0.2">
      <c r="B11" s="95" t="s">
        <v>162</v>
      </c>
      <c r="C11" s="162"/>
      <c r="D11" s="162"/>
      <c r="E11" s="162"/>
      <c r="F11" s="162"/>
    </row>
    <row r="12" spans="2:7" ht="25.05" customHeight="1" x14ac:dyDescent="0.2">
      <c r="B12" s="95" t="s">
        <v>69</v>
      </c>
      <c r="C12" s="162"/>
      <c r="D12" s="162"/>
      <c r="E12" s="162"/>
      <c r="F12" s="162"/>
    </row>
    <row r="13" spans="2:7" ht="25.05" customHeight="1" x14ac:dyDescent="0.2">
      <c r="B13" s="95" t="s">
        <v>47</v>
      </c>
      <c r="C13" s="171"/>
      <c r="D13" s="171"/>
      <c r="E13" s="171"/>
      <c r="F13" s="171"/>
    </row>
    <row r="14" spans="2:7" ht="25.05" customHeight="1" x14ac:dyDescent="0.2">
      <c r="B14" s="95" t="s">
        <v>48</v>
      </c>
      <c r="C14" s="171"/>
      <c r="D14" s="171"/>
      <c r="E14" s="171"/>
      <c r="F14" s="171"/>
    </row>
    <row r="15" spans="2:7" ht="25.05" customHeight="1" x14ac:dyDescent="0.2">
      <c r="B15" s="95" t="s">
        <v>49</v>
      </c>
      <c r="C15" s="107"/>
      <c r="D15" s="96" t="s">
        <v>52</v>
      </c>
      <c r="E15" s="107"/>
      <c r="F15" s="96" t="s">
        <v>140</v>
      </c>
    </row>
    <row r="16" spans="2:7" ht="25.05" customHeight="1" x14ac:dyDescent="0.2">
      <c r="B16" s="97"/>
      <c r="C16" s="98"/>
      <c r="D16" s="99"/>
      <c r="E16" s="98"/>
      <c r="F16" s="99"/>
    </row>
    <row r="17" spans="2:7" ht="25.05" customHeight="1" x14ac:dyDescent="0.2">
      <c r="B17" s="95" t="s">
        <v>146</v>
      </c>
      <c r="C17" s="114"/>
      <c r="D17" s="100" t="s">
        <v>148</v>
      </c>
      <c r="E17" s="101"/>
      <c r="F17" s="102"/>
    </row>
    <row r="18" spans="2:7" ht="25.05" customHeight="1" x14ac:dyDescent="0.2">
      <c r="B18" s="95" t="s">
        <v>147</v>
      </c>
      <c r="C18" s="108"/>
      <c r="D18" s="100" t="s">
        <v>151</v>
      </c>
      <c r="E18" s="101"/>
      <c r="F18" s="102"/>
    </row>
    <row r="19" spans="2:7" ht="25.05" customHeight="1" x14ac:dyDescent="0.2">
      <c r="B19" s="95" t="s">
        <v>149</v>
      </c>
      <c r="C19" s="108"/>
      <c r="D19" s="100" t="s">
        <v>150</v>
      </c>
      <c r="E19" s="101"/>
      <c r="F19" s="102"/>
    </row>
    <row r="20" spans="2:7" ht="18.75" customHeight="1" x14ac:dyDescent="0.2">
      <c r="B20" s="109" t="s">
        <v>53</v>
      </c>
      <c r="C20" s="91"/>
      <c r="D20" s="91"/>
      <c r="E20" s="91"/>
      <c r="F20" s="91"/>
    </row>
    <row r="21" spans="2:7" ht="18.75" customHeight="1" x14ac:dyDescent="0.2">
      <c r="B21" s="109" t="s">
        <v>163</v>
      </c>
      <c r="C21" s="91"/>
      <c r="D21" s="91"/>
      <c r="E21" s="91"/>
      <c r="F21" s="91"/>
    </row>
    <row r="22" spans="2:7" ht="18.75" customHeight="1" x14ac:dyDescent="0.2">
      <c r="B22" s="109" t="s">
        <v>164</v>
      </c>
      <c r="C22" s="91"/>
      <c r="D22" s="91"/>
      <c r="E22" s="91"/>
      <c r="F22" s="91"/>
    </row>
    <row r="23" spans="2:7" ht="18.75" customHeight="1" x14ac:dyDescent="0.2">
      <c r="B23" s="109" t="s">
        <v>165</v>
      </c>
      <c r="C23" s="91"/>
      <c r="D23" s="91"/>
      <c r="E23" s="91"/>
      <c r="F23" s="91"/>
    </row>
    <row r="24" spans="2:7" ht="18.75" customHeight="1" x14ac:dyDescent="0.2">
      <c r="B24" s="109" t="s">
        <v>171</v>
      </c>
      <c r="C24" s="91"/>
      <c r="D24" s="91"/>
      <c r="E24" s="91"/>
      <c r="F24" s="91"/>
    </row>
    <row r="25" spans="2:7" ht="22.5" customHeight="1" x14ac:dyDescent="0.2">
      <c r="B25" s="91"/>
      <c r="C25" s="91"/>
      <c r="D25" s="91"/>
      <c r="E25" s="91"/>
      <c r="F25" s="91"/>
    </row>
    <row r="26" spans="2:7" ht="29.25" customHeight="1" x14ac:dyDescent="0.2">
      <c r="B26" s="111" t="s">
        <v>156</v>
      </c>
      <c r="C26" s="91"/>
      <c r="D26" s="91"/>
      <c r="E26" s="91"/>
      <c r="F26" s="91"/>
    </row>
    <row r="27" spans="2:7" ht="29.25" customHeight="1" x14ac:dyDescent="0.2">
      <c r="B27" s="100"/>
      <c r="C27" s="169" t="s">
        <v>40</v>
      </c>
      <c r="D27" s="170"/>
      <c r="E27" s="169" t="s">
        <v>41</v>
      </c>
      <c r="F27" s="170"/>
    </row>
    <row r="28" spans="2:7" ht="29.25" customHeight="1" x14ac:dyDescent="0.2">
      <c r="B28" s="100" t="s">
        <v>54</v>
      </c>
      <c r="C28" s="112" t="e">
        <f>詳細試算!H17</f>
        <v>#N/A</v>
      </c>
      <c r="D28" s="103" t="e">
        <f>詳細試算!F17</f>
        <v>#N/A</v>
      </c>
      <c r="E28" s="112" t="e">
        <f>詳細試算!H23</f>
        <v>#N/A</v>
      </c>
      <c r="F28" s="103" t="e">
        <f>詳細試算!F23</f>
        <v>#N/A</v>
      </c>
    </row>
    <row r="29" spans="2:7" ht="29.25" customHeight="1" x14ac:dyDescent="0.2">
      <c r="B29" s="100" t="s">
        <v>157</v>
      </c>
      <c r="C29" s="112" t="e">
        <f>詳細試算!H18</f>
        <v>#N/A</v>
      </c>
      <c r="D29" s="103" t="s">
        <v>43</v>
      </c>
      <c r="E29" s="112" t="e">
        <f>詳細試算!H24</f>
        <v>#N/A</v>
      </c>
      <c r="F29" s="103" t="s">
        <v>43</v>
      </c>
    </row>
    <row r="30" spans="2:7" ht="29.25" customHeight="1" thickBot="1" x14ac:dyDescent="0.25">
      <c r="B30" s="104" t="s">
        <v>158</v>
      </c>
      <c r="C30" s="167"/>
      <c r="D30" s="168"/>
      <c r="E30" s="113" t="e">
        <f>(1-E29/C29)*100</f>
        <v>#N/A</v>
      </c>
      <c r="F30" s="105" t="s">
        <v>44</v>
      </c>
    </row>
    <row r="31" spans="2:7" ht="29.25" customHeight="1" thickBot="1" x14ac:dyDescent="0.25">
      <c r="B31" s="166" t="e">
        <f>IF(E30&gt;=30,"補助事業の要件を満たしています","補助事業の要件を満たしていません")</f>
        <v>#N/A</v>
      </c>
      <c r="C31" s="166"/>
      <c r="D31" s="166"/>
      <c r="E31" s="166"/>
      <c r="F31" s="166"/>
      <c r="G31" s="110" t="e">
        <f>IF(E30="","",IF(30&lt;=E30,"〇","×"))</f>
        <v>#N/A</v>
      </c>
    </row>
  </sheetData>
  <mergeCells count="17">
    <mergeCell ref="B31:F31"/>
    <mergeCell ref="C30:D30"/>
    <mergeCell ref="C27:D27"/>
    <mergeCell ref="E27:F27"/>
    <mergeCell ref="C10:D10"/>
    <mergeCell ref="E10:F10"/>
    <mergeCell ref="C11:D11"/>
    <mergeCell ref="E11:F11"/>
    <mergeCell ref="C13:D13"/>
    <mergeCell ref="E13:F13"/>
    <mergeCell ref="C14:D14"/>
    <mergeCell ref="E14:F14"/>
    <mergeCell ref="C12:D12"/>
    <mergeCell ref="E12:F12"/>
    <mergeCell ref="B3:G3"/>
    <mergeCell ref="C5:G5"/>
    <mergeCell ref="C7:G7"/>
  </mergeCells>
  <phoneticPr fontId="1"/>
  <pageMargins left="1" right="1" top="1" bottom="1" header="0.5" footer="0.5"/>
  <pageSetup paperSize="9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テーブル!$A$3:$A$9</xm:f>
          </x14:formula1>
          <xm:sqref>C11:F11</xm:sqref>
        </x14:dataValidation>
        <x14:dataValidation type="list" allowBlank="1" showInputMessage="1" showErrorMessage="1">
          <x14:formula1>
            <xm:f>テーブル!$B$3:$B$7</xm:f>
          </x14:formula1>
          <xm:sqref>E12:F12</xm:sqref>
        </x14:dataValidation>
        <x14:dataValidation type="list" allowBlank="1" showInputMessage="1" showErrorMessage="1">
          <x14:formula1>
            <xm:f>テーブル!$B$3:$B$7</xm:f>
          </x14:formula1>
          <xm:sqref>C12:D12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view="pageBreakPreview" zoomScale="80" zoomScaleNormal="110" zoomScaleSheetLayoutView="80" workbookViewId="0">
      <selection activeCell="I7" sqref="I7"/>
    </sheetView>
  </sheetViews>
  <sheetFormatPr defaultColWidth="8.88671875" defaultRowHeight="16.2" customHeight="1" x14ac:dyDescent="0.2"/>
  <cols>
    <col min="1" max="2" width="8.88671875" style="3"/>
    <col min="3" max="3" width="4.21875" style="5" customWidth="1"/>
    <col min="4" max="4" width="15.44140625" style="3" bestFit="1" customWidth="1"/>
    <col min="5" max="5" width="14.77734375" style="4" bestFit="1" customWidth="1"/>
    <col min="6" max="6" width="10.44140625" style="3" customWidth="1"/>
    <col min="7" max="7" width="10.44140625" style="3" bestFit="1" customWidth="1"/>
    <col min="8" max="8" width="11.5546875" style="3" customWidth="1"/>
    <col min="9" max="9" width="8.77734375" style="3" bestFit="1" customWidth="1"/>
    <col min="10" max="10" width="11.77734375" style="3" bestFit="1" customWidth="1"/>
    <col min="11" max="12" width="8.77734375" style="3" bestFit="1" customWidth="1"/>
    <col min="13" max="14" width="10.44140625" style="3" bestFit="1" customWidth="1"/>
    <col min="15" max="15" width="11.21875" style="3" customWidth="1"/>
    <col min="16" max="16" width="10" style="3" bestFit="1" customWidth="1"/>
    <col min="17" max="17" width="8.77734375" style="3" bestFit="1" customWidth="1"/>
    <col min="18" max="18" width="10.44140625" style="3" bestFit="1" customWidth="1"/>
    <col min="19" max="19" width="10.88671875" style="3" bestFit="1" customWidth="1"/>
    <col min="20" max="20" width="17.109375" style="3" customWidth="1"/>
    <col min="21" max="16384" width="8.88671875" style="3"/>
  </cols>
  <sheetData>
    <row r="1" spans="3:19" ht="15" customHeight="1" x14ac:dyDescent="0.2">
      <c r="C1" s="2" t="s">
        <v>0</v>
      </c>
      <c r="G1" s="3" t="s">
        <v>73</v>
      </c>
      <c r="H1" s="3" t="s">
        <v>74</v>
      </c>
    </row>
    <row r="2" spans="3:19" ht="15" customHeight="1" x14ac:dyDescent="0.2">
      <c r="D2" s="6"/>
      <c r="F2" s="7" t="s">
        <v>1</v>
      </c>
      <c r="G2" s="8"/>
      <c r="H2" s="8"/>
      <c r="I2" s="8"/>
      <c r="J2" s="8"/>
      <c r="K2" s="8"/>
      <c r="L2" s="172" t="s">
        <v>38</v>
      </c>
      <c r="M2" s="172"/>
      <c r="N2" s="8"/>
      <c r="O2" s="7" t="s">
        <v>39</v>
      </c>
      <c r="P2" s="75" t="s">
        <v>67</v>
      </c>
      <c r="Q2" s="7"/>
      <c r="S2" s="8"/>
    </row>
    <row r="3" spans="3:19" ht="15" customHeight="1" x14ac:dyDescent="0.2">
      <c r="D3" s="9"/>
      <c r="E3" s="10"/>
      <c r="F3" s="13"/>
      <c r="G3" s="173" t="s">
        <v>145</v>
      </c>
      <c r="H3" s="174"/>
      <c r="I3" s="175" t="s">
        <v>2</v>
      </c>
      <c r="J3" s="176"/>
      <c r="K3" s="11"/>
      <c r="L3" s="42" t="s">
        <v>56</v>
      </c>
      <c r="M3" s="67">
        <f>計算シート!C15</f>
        <v>0</v>
      </c>
      <c r="N3" s="60"/>
      <c r="O3" s="58"/>
      <c r="P3" s="56" t="s">
        <v>61</v>
      </c>
      <c r="Q3" s="56" t="s">
        <v>60</v>
      </c>
      <c r="R3" s="56" t="s">
        <v>68</v>
      </c>
      <c r="S3" s="54"/>
    </row>
    <row r="4" spans="3:19" ht="15" customHeight="1" x14ac:dyDescent="0.2">
      <c r="D4" s="9"/>
      <c r="E4" s="12"/>
      <c r="F4" s="14" t="s">
        <v>3</v>
      </c>
      <c r="G4" s="77">
        <f>諸元!I30</f>
        <v>8718</v>
      </c>
      <c r="H4" s="15" t="s">
        <v>62</v>
      </c>
      <c r="I4" s="152">
        <v>2.5</v>
      </c>
      <c r="J4" s="80" t="s">
        <v>4</v>
      </c>
      <c r="K4" s="53">
        <v>2.4900000000000002</v>
      </c>
      <c r="L4" s="69" t="s">
        <v>41</v>
      </c>
      <c r="M4" s="68">
        <f>計算シート!E15</f>
        <v>0</v>
      </c>
      <c r="N4" s="61"/>
      <c r="O4" s="59" t="s">
        <v>6</v>
      </c>
      <c r="P4" s="70">
        <f>計算シート!C17</f>
        <v>0</v>
      </c>
      <c r="Q4" s="55">
        <v>15</v>
      </c>
      <c r="R4" s="57">
        <f>計算シート!C17*(計算シート!C19-Q4)</f>
        <v>0</v>
      </c>
      <c r="S4" s="57"/>
    </row>
    <row r="5" spans="3:19" ht="15" customHeight="1" x14ac:dyDescent="0.2">
      <c r="D5" s="9"/>
      <c r="E5" s="12"/>
      <c r="F5" s="14" t="s">
        <v>42</v>
      </c>
      <c r="G5" s="71">
        <f>諸元!I26*諸元!N26</f>
        <v>22251.18</v>
      </c>
      <c r="H5" s="78" t="s">
        <v>63</v>
      </c>
      <c r="I5" s="153">
        <v>5.2520629999999997</v>
      </c>
      <c r="J5" s="80" t="s">
        <v>37</v>
      </c>
      <c r="K5" s="53">
        <v>6.55</v>
      </c>
      <c r="L5" s="63"/>
      <c r="M5" s="64"/>
      <c r="N5" s="62"/>
      <c r="O5" s="118" t="s">
        <v>9</v>
      </c>
      <c r="P5" s="119">
        <v>403</v>
      </c>
      <c r="Q5" s="120">
        <v>23</v>
      </c>
      <c r="R5" s="121">
        <f>P5*(40-Q5)</f>
        <v>6851</v>
      </c>
      <c r="S5" s="122"/>
    </row>
    <row r="6" spans="3:19" ht="15" customHeight="1" x14ac:dyDescent="0.2">
      <c r="D6" s="9"/>
      <c r="E6" s="9"/>
      <c r="F6" s="72" t="s">
        <v>7</v>
      </c>
      <c r="G6" s="83">
        <f>諸元!I49</f>
        <v>860</v>
      </c>
      <c r="H6" s="78" t="s">
        <v>64</v>
      </c>
      <c r="I6" s="154">
        <v>0.45400000000000001</v>
      </c>
      <c r="J6" s="80" t="s">
        <v>8</v>
      </c>
      <c r="K6" s="73">
        <v>0.47</v>
      </c>
      <c r="L6" s="65"/>
      <c r="M6" s="66"/>
      <c r="N6" s="62"/>
      <c r="O6" s="123" t="s">
        <v>5</v>
      </c>
      <c r="P6" s="119">
        <v>496</v>
      </c>
      <c r="Q6" s="120">
        <v>9</v>
      </c>
      <c r="R6" s="121">
        <f>P6*(40-Q6)</f>
        <v>15376</v>
      </c>
      <c r="S6" s="124"/>
    </row>
    <row r="7" spans="3:19" ht="15" customHeight="1" x14ac:dyDescent="0.2">
      <c r="D7" s="9"/>
      <c r="E7" s="9"/>
      <c r="F7" s="16" t="s">
        <v>65</v>
      </c>
      <c r="G7" s="82">
        <f>諸元!I43</f>
        <v>9547</v>
      </c>
      <c r="H7" s="79" t="s">
        <v>63</v>
      </c>
      <c r="I7" s="155">
        <v>2.1349999999999998</v>
      </c>
      <c r="J7" s="81" t="s">
        <v>37</v>
      </c>
      <c r="K7" s="74">
        <v>2.23</v>
      </c>
      <c r="L7" s="65"/>
      <c r="M7" s="66"/>
      <c r="N7" s="156"/>
      <c r="O7" s="157"/>
      <c r="P7" s="158"/>
      <c r="Q7" s="159"/>
      <c r="R7" s="160"/>
      <c r="S7" s="160"/>
    </row>
    <row r="8" spans="3:19" ht="15" customHeight="1" x14ac:dyDescent="0.2">
      <c r="D8" s="9"/>
      <c r="E8" s="9"/>
      <c r="F8" s="16" t="s">
        <v>166</v>
      </c>
      <c r="G8" s="82">
        <f>諸元!I32</f>
        <v>9293</v>
      </c>
      <c r="H8" s="15" t="s">
        <v>62</v>
      </c>
      <c r="I8" s="161">
        <v>2.75</v>
      </c>
      <c r="J8" s="80" t="s">
        <v>4</v>
      </c>
      <c r="K8" s="74"/>
      <c r="O8" s="125"/>
      <c r="P8" s="126"/>
      <c r="Q8" s="127"/>
      <c r="R8" s="125"/>
      <c r="S8" s="125"/>
    </row>
    <row r="9" spans="3:19" ht="15" customHeight="1" x14ac:dyDescent="0.2">
      <c r="C9" s="17" t="s">
        <v>10</v>
      </c>
      <c r="D9" s="18"/>
      <c r="O9" s="117"/>
      <c r="P9" s="117"/>
      <c r="Q9" s="117"/>
      <c r="R9" s="117"/>
      <c r="S9" s="117"/>
    </row>
    <row r="10" spans="3:19" ht="15" customHeight="1" x14ac:dyDescent="0.2">
      <c r="C10" s="19"/>
      <c r="D10" s="20"/>
      <c r="E10" s="21"/>
      <c r="F10" s="19" t="s">
        <v>11</v>
      </c>
      <c r="G10" s="22" t="s">
        <v>153</v>
      </c>
      <c r="H10" s="23" t="s">
        <v>154</v>
      </c>
      <c r="I10" s="128" t="s">
        <v>12</v>
      </c>
      <c r="J10" s="128" t="s">
        <v>13</v>
      </c>
      <c r="K10" s="128" t="s">
        <v>14</v>
      </c>
      <c r="L10" s="128" t="s">
        <v>15</v>
      </c>
      <c r="M10" s="128" t="s">
        <v>16</v>
      </c>
      <c r="N10" s="128" t="s">
        <v>17</v>
      </c>
      <c r="O10" s="128" t="s">
        <v>18</v>
      </c>
      <c r="P10" s="128" t="s">
        <v>19</v>
      </c>
      <c r="Q10" s="128" t="s">
        <v>20</v>
      </c>
      <c r="R10" s="129" t="s">
        <v>21</v>
      </c>
      <c r="S10" s="130" t="s">
        <v>22</v>
      </c>
    </row>
    <row r="11" spans="3:19" ht="15" customHeight="1" x14ac:dyDescent="0.2">
      <c r="C11" s="19" t="s">
        <v>23</v>
      </c>
      <c r="D11" s="24" t="s">
        <v>24</v>
      </c>
      <c r="E11" s="25"/>
      <c r="F11" s="26" t="s">
        <v>25</v>
      </c>
      <c r="G11" s="27">
        <f>計算シート!C18</f>
        <v>0</v>
      </c>
      <c r="H11" s="28">
        <f>G11*12</f>
        <v>0</v>
      </c>
      <c r="I11" s="131">
        <v>30</v>
      </c>
      <c r="J11" s="131">
        <v>31</v>
      </c>
      <c r="K11" s="131">
        <v>31</v>
      </c>
      <c r="L11" s="131">
        <v>30</v>
      </c>
      <c r="M11" s="131">
        <v>31</v>
      </c>
      <c r="N11" s="131">
        <v>30</v>
      </c>
      <c r="O11" s="131">
        <v>31</v>
      </c>
      <c r="P11" s="131">
        <v>31</v>
      </c>
      <c r="Q11" s="131">
        <v>28</v>
      </c>
      <c r="R11" s="132">
        <v>31</v>
      </c>
      <c r="S11" s="133">
        <f>SUM(G11:R11)</f>
        <v>304</v>
      </c>
    </row>
    <row r="12" spans="3:19" ht="15" customHeight="1" x14ac:dyDescent="0.2">
      <c r="C12" s="19" t="s">
        <v>26</v>
      </c>
      <c r="D12" s="29" t="s">
        <v>27</v>
      </c>
      <c r="E12" s="25" t="s">
        <v>28</v>
      </c>
      <c r="F12" s="19" t="s">
        <v>66</v>
      </c>
      <c r="G12" s="30">
        <f>$R$4*G11</f>
        <v>0</v>
      </c>
      <c r="H12" s="31">
        <f>$R$4*H11</f>
        <v>0</v>
      </c>
      <c r="I12" s="134">
        <f>$R$5*I11</f>
        <v>205530</v>
      </c>
      <c r="J12" s="134">
        <f>$R$5*J11</f>
        <v>212381</v>
      </c>
      <c r="K12" s="134">
        <f>$R$5*K11</f>
        <v>212381</v>
      </c>
      <c r="L12" s="134">
        <f>$R$5*L11</f>
        <v>205530</v>
      </c>
      <c r="M12" s="134">
        <f>$R$4*M11</f>
        <v>0</v>
      </c>
      <c r="N12" s="134">
        <f>$R$4*N11</f>
        <v>0</v>
      </c>
      <c r="O12" s="134">
        <f>$R$6*O11</f>
        <v>476656</v>
      </c>
      <c r="P12" s="134">
        <f>$R$6*P11</f>
        <v>476656</v>
      </c>
      <c r="Q12" s="134">
        <f>$R$6*Q11</f>
        <v>430528</v>
      </c>
      <c r="R12" s="135">
        <f>R4*R11</f>
        <v>0</v>
      </c>
      <c r="S12" s="136">
        <f>SUM(G12:R12)</f>
        <v>2219662</v>
      </c>
    </row>
    <row r="13" spans="3:19" s="18" customFormat="1" ht="12.6" x14ac:dyDescent="0.2">
      <c r="D13" s="115"/>
      <c r="E13" s="115"/>
      <c r="G13" s="116"/>
      <c r="H13" s="116"/>
      <c r="I13" s="137" t="s">
        <v>141</v>
      </c>
      <c r="J13" s="137" t="s">
        <v>141</v>
      </c>
      <c r="K13" s="137" t="s">
        <v>141</v>
      </c>
      <c r="L13" s="137" t="s">
        <v>141</v>
      </c>
      <c r="M13" s="137"/>
      <c r="N13" s="137"/>
      <c r="O13" s="137" t="s">
        <v>144</v>
      </c>
      <c r="P13" s="137" t="s">
        <v>144</v>
      </c>
      <c r="Q13" s="137" t="s">
        <v>144</v>
      </c>
      <c r="R13" s="137"/>
      <c r="S13" s="138"/>
    </row>
    <row r="14" spans="3:19" ht="15" customHeight="1" x14ac:dyDescent="0.2">
      <c r="C14" s="4" t="s">
        <v>50</v>
      </c>
      <c r="D14" s="32"/>
      <c r="E14" s="8"/>
      <c r="F14" s="5"/>
      <c r="G14" s="33"/>
      <c r="H14" s="33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40"/>
    </row>
    <row r="15" spans="3:19" ht="15" customHeight="1" x14ac:dyDescent="0.2">
      <c r="C15" s="17">
        <f>計算シート!C12</f>
        <v>0</v>
      </c>
      <c r="D15" s="32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</row>
    <row r="16" spans="3:19" ht="15" customHeight="1" x14ac:dyDescent="0.2">
      <c r="C16" s="22"/>
      <c r="D16" s="40"/>
      <c r="E16" s="41"/>
      <c r="F16" s="42" t="s">
        <v>11</v>
      </c>
      <c r="G16" s="43" t="s">
        <v>153</v>
      </c>
      <c r="H16" s="23" t="s">
        <v>154</v>
      </c>
      <c r="I16" s="128" t="s">
        <v>12</v>
      </c>
      <c r="J16" s="128" t="s">
        <v>13</v>
      </c>
      <c r="K16" s="128" t="s">
        <v>14</v>
      </c>
      <c r="L16" s="128" t="s">
        <v>15</v>
      </c>
      <c r="M16" s="128" t="s">
        <v>16</v>
      </c>
      <c r="N16" s="128" t="s">
        <v>17</v>
      </c>
      <c r="O16" s="128" t="s">
        <v>18</v>
      </c>
      <c r="P16" s="128" t="s">
        <v>19</v>
      </c>
      <c r="Q16" s="128" t="s">
        <v>20</v>
      </c>
      <c r="R16" s="141" t="s">
        <v>21</v>
      </c>
      <c r="S16" s="130" t="s">
        <v>22</v>
      </c>
    </row>
    <row r="17" spans="3:19" ht="15" customHeight="1" x14ac:dyDescent="0.2">
      <c r="C17" s="44" t="s">
        <v>29</v>
      </c>
      <c r="D17" s="45" t="s">
        <v>57</v>
      </c>
      <c r="E17" s="46" t="s">
        <v>72</v>
      </c>
      <c r="F17" s="47" t="e">
        <f>VLOOKUP(C15,テーブル!$B$3:$C$7,2,FALSE)</f>
        <v>#N/A</v>
      </c>
      <c r="G17" s="48" t="e">
        <f>G12/($M$3*VLOOKUP($C$15,$F$4:$G$8,2,FALSE))</f>
        <v>#N/A</v>
      </c>
      <c r="H17" s="48" t="e">
        <f>H12/($M$3*VLOOKUP($C$15,$F$4:$G$8,2,FALSE))</f>
        <v>#N/A</v>
      </c>
      <c r="I17" s="142" t="e">
        <f t="shared" ref="I17:R17" si="0">I12/($M$3*VLOOKUP($C$15,$F$4:$G$8,2,FALSE))</f>
        <v>#N/A</v>
      </c>
      <c r="J17" s="142" t="e">
        <f t="shared" si="0"/>
        <v>#N/A</v>
      </c>
      <c r="K17" s="142" t="e">
        <f t="shared" si="0"/>
        <v>#N/A</v>
      </c>
      <c r="L17" s="142" t="e">
        <f t="shared" si="0"/>
        <v>#N/A</v>
      </c>
      <c r="M17" s="142" t="e">
        <f t="shared" si="0"/>
        <v>#N/A</v>
      </c>
      <c r="N17" s="142" t="e">
        <f t="shared" si="0"/>
        <v>#N/A</v>
      </c>
      <c r="O17" s="142" t="e">
        <f t="shared" si="0"/>
        <v>#N/A</v>
      </c>
      <c r="P17" s="142" t="e">
        <f t="shared" si="0"/>
        <v>#N/A</v>
      </c>
      <c r="Q17" s="142" t="e">
        <f t="shared" si="0"/>
        <v>#N/A</v>
      </c>
      <c r="R17" s="142" t="e">
        <f t="shared" si="0"/>
        <v>#N/A</v>
      </c>
      <c r="S17" s="143" t="e">
        <f>SUM(G17:R17)</f>
        <v>#N/A</v>
      </c>
    </row>
    <row r="18" spans="3:19" ht="15" customHeight="1" x14ac:dyDescent="0.2">
      <c r="C18" s="49" t="s">
        <v>31</v>
      </c>
      <c r="D18" s="50" t="s">
        <v>134</v>
      </c>
      <c r="E18" s="51" t="s">
        <v>32</v>
      </c>
      <c r="F18" s="52" t="s">
        <v>133</v>
      </c>
      <c r="G18" s="76" t="e">
        <f>G17*VLOOKUP($C$15,$F$4:$I$8,4,FALSE)</f>
        <v>#N/A</v>
      </c>
      <c r="H18" s="76" t="e">
        <f t="shared" ref="H18:R18" si="1">H17*VLOOKUP($C$15,$F$4:$I$8,4,FALSE)</f>
        <v>#N/A</v>
      </c>
      <c r="I18" s="144" t="e">
        <f t="shared" si="1"/>
        <v>#N/A</v>
      </c>
      <c r="J18" s="144" t="e">
        <f t="shared" si="1"/>
        <v>#N/A</v>
      </c>
      <c r="K18" s="144" t="e">
        <f t="shared" si="1"/>
        <v>#N/A</v>
      </c>
      <c r="L18" s="144" t="e">
        <f t="shared" si="1"/>
        <v>#N/A</v>
      </c>
      <c r="M18" s="144" t="e">
        <f t="shared" si="1"/>
        <v>#N/A</v>
      </c>
      <c r="N18" s="144" t="e">
        <f t="shared" si="1"/>
        <v>#N/A</v>
      </c>
      <c r="O18" s="144" t="e">
        <f t="shared" si="1"/>
        <v>#N/A</v>
      </c>
      <c r="P18" s="144" t="e">
        <f t="shared" si="1"/>
        <v>#N/A</v>
      </c>
      <c r="Q18" s="144" t="e">
        <f t="shared" si="1"/>
        <v>#N/A</v>
      </c>
      <c r="R18" s="144" t="e">
        <f t="shared" si="1"/>
        <v>#N/A</v>
      </c>
      <c r="S18" s="145" t="e">
        <f>SUM(G18:R18)</f>
        <v>#N/A</v>
      </c>
    </row>
    <row r="19" spans="3:19" ht="12.6" x14ac:dyDescent="0.2"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</row>
    <row r="20" spans="3:19" ht="16.2" customHeight="1" x14ac:dyDescent="0.2">
      <c r="C20" s="4" t="s">
        <v>51</v>
      </c>
      <c r="G20" s="48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</row>
    <row r="21" spans="3:19" ht="16.2" customHeight="1" x14ac:dyDescent="0.2">
      <c r="C21" s="17">
        <f>計算シート!E12</f>
        <v>0</v>
      </c>
      <c r="D21" s="32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</row>
    <row r="22" spans="3:19" ht="16.2" customHeight="1" x14ac:dyDescent="0.2">
      <c r="C22" s="19"/>
      <c r="D22" s="29"/>
      <c r="E22" s="21"/>
      <c r="F22" s="19" t="s">
        <v>11</v>
      </c>
      <c r="G22" s="22" t="s">
        <v>152</v>
      </c>
      <c r="H22" s="23" t="s">
        <v>155</v>
      </c>
      <c r="I22" s="128" t="s">
        <v>12</v>
      </c>
      <c r="J22" s="128" t="s">
        <v>13</v>
      </c>
      <c r="K22" s="128" t="s">
        <v>14</v>
      </c>
      <c r="L22" s="128" t="s">
        <v>15</v>
      </c>
      <c r="M22" s="128" t="s">
        <v>16</v>
      </c>
      <c r="N22" s="128" t="s">
        <v>17</v>
      </c>
      <c r="O22" s="128" t="s">
        <v>18</v>
      </c>
      <c r="P22" s="128" t="s">
        <v>19</v>
      </c>
      <c r="Q22" s="128" t="s">
        <v>20</v>
      </c>
      <c r="R22" s="129" t="s">
        <v>21</v>
      </c>
      <c r="S22" s="146" t="s">
        <v>22</v>
      </c>
    </row>
    <row r="23" spans="3:19" ht="16.2" customHeight="1" x14ac:dyDescent="0.2">
      <c r="C23" s="34" t="s">
        <v>34</v>
      </c>
      <c r="D23" s="35" t="s">
        <v>30</v>
      </c>
      <c r="E23" s="36" t="s">
        <v>58</v>
      </c>
      <c r="F23" s="47" t="e">
        <f>VLOOKUP(C21,テーブル!$B$3:$C$7,2,FALSE)</f>
        <v>#N/A</v>
      </c>
      <c r="G23" s="48" t="e">
        <f>G12/($M$4*VLOOKUP($C$21,$F$4:$G$8,2,FALSE))</f>
        <v>#N/A</v>
      </c>
      <c r="H23" s="48" t="e">
        <f>H12/($M$4*VLOOKUP($C$21,$F$4:$G$8,2,FALSE))</f>
        <v>#N/A</v>
      </c>
      <c r="I23" s="142" t="e">
        <f t="shared" ref="I23:R23" si="2">I12/($M$4*VLOOKUP($C$21,$F$4:$G$8,2,FALSE))</f>
        <v>#N/A</v>
      </c>
      <c r="J23" s="142" t="e">
        <f t="shared" si="2"/>
        <v>#N/A</v>
      </c>
      <c r="K23" s="142" t="e">
        <f t="shared" si="2"/>
        <v>#N/A</v>
      </c>
      <c r="L23" s="142" t="e">
        <f t="shared" si="2"/>
        <v>#N/A</v>
      </c>
      <c r="M23" s="142" t="e">
        <f t="shared" si="2"/>
        <v>#N/A</v>
      </c>
      <c r="N23" s="142" t="e">
        <f t="shared" si="2"/>
        <v>#N/A</v>
      </c>
      <c r="O23" s="142" t="e">
        <f t="shared" si="2"/>
        <v>#N/A</v>
      </c>
      <c r="P23" s="142" t="e">
        <f t="shared" si="2"/>
        <v>#N/A</v>
      </c>
      <c r="Q23" s="142" t="e">
        <f t="shared" si="2"/>
        <v>#N/A</v>
      </c>
      <c r="R23" s="142" t="e">
        <f t="shared" si="2"/>
        <v>#N/A</v>
      </c>
      <c r="S23" s="147" t="e">
        <f>SUM(G23:R23)</f>
        <v>#N/A</v>
      </c>
    </row>
    <row r="24" spans="3:19" ht="16.2" customHeight="1" x14ac:dyDescent="0.2">
      <c r="C24" s="37" t="s">
        <v>35</v>
      </c>
      <c r="D24" s="38" t="s">
        <v>135</v>
      </c>
      <c r="E24" s="39" t="s">
        <v>36</v>
      </c>
      <c r="F24" s="37" t="s">
        <v>33</v>
      </c>
      <c r="G24" s="48" t="e">
        <f>G23*VLOOKUP($C$21,$F$4:$J$8,4,FALSE)</f>
        <v>#N/A</v>
      </c>
      <c r="H24" s="48" t="e">
        <f t="shared" ref="H24:R24" si="3">H23*VLOOKUP($C$21,$F$4:$J$8,4,FALSE)</f>
        <v>#N/A</v>
      </c>
      <c r="I24" s="142" t="e">
        <f t="shared" si="3"/>
        <v>#N/A</v>
      </c>
      <c r="J24" s="142" t="e">
        <f t="shared" si="3"/>
        <v>#N/A</v>
      </c>
      <c r="K24" s="142" t="e">
        <f t="shared" si="3"/>
        <v>#N/A</v>
      </c>
      <c r="L24" s="142" t="e">
        <f t="shared" si="3"/>
        <v>#N/A</v>
      </c>
      <c r="M24" s="142" t="e">
        <f t="shared" si="3"/>
        <v>#N/A</v>
      </c>
      <c r="N24" s="142" t="e">
        <f t="shared" si="3"/>
        <v>#N/A</v>
      </c>
      <c r="O24" s="142" t="e">
        <f t="shared" si="3"/>
        <v>#N/A</v>
      </c>
      <c r="P24" s="142" t="e">
        <f t="shared" si="3"/>
        <v>#N/A</v>
      </c>
      <c r="Q24" s="142" t="e">
        <f t="shared" si="3"/>
        <v>#N/A</v>
      </c>
      <c r="R24" s="142" t="e">
        <f t="shared" si="3"/>
        <v>#N/A</v>
      </c>
      <c r="S24" s="148" t="e">
        <f>SUM(G24:R24)</f>
        <v>#N/A</v>
      </c>
    </row>
  </sheetData>
  <sheetProtection password="DDBF" sheet="1" objects="1" scenarios="1"/>
  <autoFilter ref="A1:A45"/>
  <mergeCells count="3">
    <mergeCell ref="L2:M2"/>
    <mergeCell ref="G3:H3"/>
    <mergeCell ref="I3:J3"/>
  </mergeCells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topLeftCell="A2" workbookViewId="0">
      <selection activeCell="B7" sqref="B7"/>
    </sheetView>
  </sheetViews>
  <sheetFormatPr defaultColWidth="14.88671875" defaultRowHeight="15" x14ac:dyDescent="0.2"/>
  <cols>
    <col min="1" max="1" width="18.33203125" customWidth="1"/>
    <col min="2" max="16384" width="14.88671875" style="1"/>
  </cols>
  <sheetData>
    <row r="2" spans="1:3" x14ac:dyDescent="0.2">
      <c r="A2" s="1" t="s">
        <v>55</v>
      </c>
      <c r="B2" s="1" t="s">
        <v>70</v>
      </c>
      <c r="C2" s="1" t="s">
        <v>136</v>
      </c>
    </row>
    <row r="3" spans="1:3" x14ac:dyDescent="0.2">
      <c r="A3" s="1" t="s">
        <v>138</v>
      </c>
      <c r="B3" s="1" t="s">
        <v>3</v>
      </c>
      <c r="C3" s="1" t="s">
        <v>137</v>
      </c>
    </row>
    <row r="4" spans="1:3" x14ac:dyDescent="0.2">
      <c r="A4" s="1" t="s">
        <v>139</v>
      </c>
      <c r="B4" s="1" t="s">
        <v>71</v>
      </c>
      <c r="C4" s="1" t="s">
        <v>143</v>
      </c>
    </row>
    <row r="5" spans="1:3" x14ac:dyDescent="0.2">
      <c r="A5" s="1" t="s">
        <v>59</v>
      </c>
      <c r="B5" s="1" t="s">
        <v>7</v>
      </c>
      <c r="C5" s="1" t="s">
        <v>142</v>
      </c>
    </row>
    <row r="6" spans="1:3" x14ac:dyDescent="0.2">
      <c r="A6" s="1" t="s">
        <v>167</v>
      </c>
      <c r="B6" s="1" t="s">
        <v>65</v>
      </c>
      <c r="C6" s="1" t="s">
        <v>143</v>
      </c>
    </row>
    <row r="7" spans="1:3" x14ac:dyDescent="0.2">
      <c r="A7" s="1" t="s">
        <v>169</v>
      </c>
      <c r="B7" s="1" t="s">
        <v>166</v>
      </c>
      <c r="C7" s="1" t="s">
        <v>137</v>
      </c>
    </row>
    <row r="8" spans="1:3" x14ac:dyDescent="0.2">
      <c r="A8" s="1" t="s">
        <v>168</v>
      </c>
    </row>
    <row r="9" spans="1:3" x14ac:dyDescent="0.2">
      <c r="A9" s="1"/>
    </row>
    <row r="10" spans="1:3" x14ac:dyDescent="0.2">
      <c r="A10" s="1"/>
    </row>
  </sheetData>
  <sheetProtection algorithmName="SHA-512" hashValue="bB5c/6bGqffHi24HJFtx/Dodd8+Zm5o1izOAZKXudU6lE0Cmxcjcelw4GXpc1QqRr/b29rA9KGIWB39lq3WEsQ==" saltValue="GT8ywRserpEC9TkmaYUGhA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view="pageBreakPreview" zoomScale="60" zoomScaleNormal="100" workbookViewId="0"/>
  </sheetViews>
  <sheetFormatPr defaultRowHeight="13.2" x14ac:dyDescent="0.2"/>
  <cols>
    <col min="7" max="7" width="22.21875" customWidth="1"/>
    <col min="10" max="10" width="3.5546875" customWidth="1"/>
    <col min="11" max="11" width="6" customWidth="1"/>
    <col min="12" max="12" width="4.21875" customWidth="1"/>
    <col min="13" max="13" width="5.33203125" bestFit="1" customWidth="1"/>
  </cols>
  <sheetData>
    <row r="2" spans="1:14" x14ac:dyDescent="0.2">
      <c r="H2" s="3"/>
      <c r="I2" s="3"/>
    </row>
    <row r="3" spans="1:14" x14ac:dyDescent="0.2">
      <c r="A3" s="84" t="s">
        <v>75</v>
      </c>
      <c r="B3" s="84"/>
      <c r="C3" s="84"/>
      <c r="D3" s="84"/>
      <c r="E3" s="84"/>
      <c r="F3" s="84"/>
      <c r="G3" s="84" t="s">
        <v>76</v>
      </c>
      <c r="H3" s="84"/>
      <c r="I3" s="84"/>
    </row>
    <row r="4" spans="1:14" x14ac:dyDescent="0.2">
      <c r="A4" s="84"/>
      <c r="B4" s="84"/>
      <c r="C4" s="84"/>
      <c r="D4" s="84"/>
      <c r="E4" s="84"/>
      <c r="F4" s="84"/>
      <c r="G4" s="86" t="s">
        <v>77</v>
      </c>
      <c r="H4" s="84"/>
      <c r="I4" s="84"/>
    </row>
    <row r="5" spans="1:14" ht="26.4" x14ac:dyDescent="0.2">
      <c r="A5" s="84"/>
      <c r="B5" s="84"/>
      <c r="C5" s="84"/>
      <c r="D5" s="84"/>
      <c r="E5" s="84"/>
      <c r="F5" s="84" t="s">
        <v>78</v>
      </c>
      <c r="G5" s="85" t="s">
        <v>79</v>
      </c>
      <c r="H5" s="84" t="s">
        <v>127</v>
      </c>
      <c r="I5" s="84"/>
    </row>
    <row r="6" spans="1:14" x14ac:dyDescent="0.2">
      <c r="A6" s="84"/>
      <c r="B6" s="84"/>
      <c r="C6" s="84"/>
      <c r="D6" s="84"/>
      <c r="E6" s="84"/>
      <c r="F6" s="84"/>
      <c r="G6" s="86" t="s">
        <v>80</v>
      </c>
      <c r="H6" s="84" t="s">
        <v>128</v>
      </c>
      <c r="I6" s="86" t="s">
        <v>129</v>
      </c>
    </row>
    <row r="7" spans="1:14" x14ac:dyDescent="0.2">
      <c r="A7" s="84"/>
      <c r="B7" s="84"/>
      <c r="C7" s="84"/>
      <c r="D7" s="84"/>
      <c r="E7" s="84"/>
      <c r="F7" s="84"/>
      <c r="G7" s="87"/>
      <c r="H7" s="84"/>
      <c r="I7" s="84"/>
    </row>
    <row r="8" spans="1:14" x14ac:dyDescent="0.2">
      <c r="A8" s="84"/>
      <c r="B8" s="84"/>
      <c r="C8" s="84"/>
      <c r="D8" s="84"/>
      <c r="E8" s="84"/>
      <c r="F8" s="84"/>
      <c r="G8" s="84"/>
      <c r="H8" s="84"/>
      <c r="I8" s="84"/>
    </row>
    <row r="9" spans="1:14" x14ac:dyDescent="0.2">
      <c r="A9" s="84" t="s">
        <v>81</v>
      </c>
      <c r="B9" s="84"/>
      <c r="C9" s="84"/>
      <c r="D9" s="84"/>
      <c r="E9" s="84"/>
      <c r="F9" s="84"/>
      <c r="G9" s="84"/>
      <c r="H9" s="84"/>
      <c r="I9" s="84"/>
      <c r="M9" s="3" t="s">
        <v>73</v>
      </c>
      <c r="N9" s="3" t="s">
        <v>74</v>
      </c>
    </row>
    <row r="10" spans="1:14" x14ac:dyDescent="0.2">
      <c r="A10" s="84"/>
      <c r="B10" s="84" t="s">
        <v>81</v>
      </c>
      <c r="C10" s="84"/>
      <c r="D10" s="84"/>
      <c r="E10" s="84"/>
      <c r="F10" s="84"/>
      <c r="G10" s="84"/>
      <c r="H10" s="84"/>
      <c r="I10" s="84"/>
    </row>
    <row r="11" spans="1:14" x14ac:dyDescent="0.2">
      <c r="A11" s="84"/>
      <c r="B11" s="84"/>
      <c r="C11" s="84" t="s">
        <v>82</v>
      </c>
      <c r="D11" s="84"/>
      <c r="E11" s="84"/>
      <c r="F11" s="84" t="s">
        <v>83</v>
      </c>
      <c r="G11" s="84">
        <v>28.74</v>
      </c>
      <c r="H11" s="84"/>
      <c r="I11" s="88">
        <v>6866</v>
      </c>
    </row>
    <row r="12" spans="1:14" x14ac:dyDescent="0.2">
      <c r="A12" s="84"/>
      <c r="B12" s="84"/>
      <c r="C12" s="84"/>
      <c r="D12" s="84" t="s">
        <v>84</v>
      </c>
      <c r="E12" s="84"/>
      <c r="F12" s="84" t="s">
        <v>83</v>
      </c>
      <c r="G12" s="84">
        <v>28.88</v>
      </c>
      <c r="H12" s="84"/>
      <c r="I12" s="88">
        <v>6900</v>
      </c>
    </row>
    <row r="13" spans="1:14" x14ac:dyDescent="0.2">
      <c r="A13" s="84"/>
      <c r="B13" s="84"/>
      <c r="C13" s="84"/>
      <c r="D13" s="84" t="s">
        <v>85</v>
      </c>
      <c r="E13" s="84"/>
      <c r="F13" s="84" t="s">
        <v>83</v>
      </c>
      <c r="G13" s="84">
        <v>28.26</v>
      </c>
      <c r="H13" s="84"/>
      <c r="I13" s="88">
        <v>6750</v>
      </c>
    </row>
    <row r="14" spans="1:14" x14ac:dyDescent="0.2">
      <c r="A14" s="84"/>
      <c r="B14" s="84"/>
      <c r="C14" s="84" t="s">
        <v>86</v>
      </c>
      <c r="D14" s="84"/>
      <c r="E14" s="84"/>
      <c r="F14" s="84" t="s">
        <v>83</v>
      </c>
      <c r="G14" s="84">
        <v>26.08</v>
      </c>
      <c r="H14" s="84"/>
      <c r="I14" s="88">
        <v>6231</v>
      </c>
    </row>
    <row r="15" spans="1:14" x14ac:dyDescent="0.2">
      <c r="A15" s="84"/>
      <c r="B15" s="84"/>
      <c r="C15" s="84" t="s">
        <v>87</v>
      </c>
      <c r="D15" s="84"/>
      <c r="E15" s="84"/>
      <c r="F15" s="84" t="s">
        <v>83</v>
      </c>
      <c r="G15" s="84">
        <v>27.8</v>
      </c>
      <c r="H15" s="84"/>
      <c r="I15" s="88">
        <v>6642</v>
      </c>
    </row>
    <row r="16" spans="1:14" x14ac:dyDescent="0.2">
      <c r="A16" s="84"/>
      <c r="B16" s="84" t="s">
        <v>88</v>
      </c>
      <c r="C16" s="84"/>
      <c r="D16" s="84"/>
      <c r="E16" s="84"/>
      <c r="F16" s="84"/>
      <c r="G16" s="84"/>
      <c r="H16" s="84"/>
      <c r="I16" s="84"/>
    </row>
    <row r="17" spans="1:14" x14ac:dyDescent="0.2">
      <c r="A17" s="84"/>
      <c r="B17" s="84"/>
      <c r="C17" s="84" t="s">
        <v>89</v>
      </c>
      <c r="D17" s="84"/>
      <c r="E17" s="84"/>
      <c r="F17" s="84" t="s">
        <v>83</v>
      </c>
      <c r="G17" s="84">
        <v>29.01</v>
      </c>
      <c r="H17" s="84"/>
      <c r="I17" s="88">
        <v>6930</v>
      </c>
    </row>
    <row r="18" spans="1:14" x14ac:dyDescent="0.2">
      <c r="A18" s="84"/>
      <c r="B18" s="84"/>
      <c r="C18" s="84" t="s">
        <v>90</v>
      </c>
      <c r="D18" s="84"/>
      <c r="E18" s="84"/>
      <c r="F18" s="84" t="s">
        <v>91</v>
      </c>
      <c r="G18" s="84">
        <v>18.38</v>
      </c>
      <c r="H18" s="84">
        <v>20.329999999999998</v>
      </c>
      <c r="I18" s="88">
        <v>4391</v>
      </c>
    </row>
    <row r="19" spans="1:14" x14ac:dyDescent="0.2">
      <c r="A19" s="84"/>
      <c r="B19" s="84"/>
      <c r="C19" s="84" t="s">
        <v>92</v>
      </c>
      <c r="D19" s="84"/>
      <c r="E19" s="84"/>
      <c r="F19" s="84" t="s">
        <v>91</v>
      </c>
      <c r="G19" s="84">
        <v>3.2309999999999999</v>
      </c>
      <c r="H19" s="84">
        <v>3.573</v>
      </c>
      <c r="I19" s="84">
        <v>772</v>
      </c>
    </row>
    <row r="20" spans="1:14" x14ac:dyDescent="0.2">
      <c r="A20" s="84"/>
      <c r="B20" s="84"/>
      <c r="C20" s="84" t="s">
        <v>93</v>
      </c>
      <c r="D20" s="84"/>
      <c r="E20" s="84"/>
      <c r="F20" s="84" t="s">
        <v>91</v>
      </c>
      <c r="G20" s="84">
        <v>7.5279999999999996</v>
      </c>
      <c r="H20" s="84">
        <v>8.3260000000000005</v>
      </c>
      <c r="I20" s="88">
        <v>1798</v>
      </c>
    </row>
    <row r="21" spans="1:14" x14ac:dyDescent="0.2">
      <c r="A21" s="84" t="s">
        <v>94</v>
      </c>
      <c r="B21" s="84"/>
      <c r="C21" s="84"/>
      <c r="D21" s="84"/>
      <c r="E21" s="84"/>
      <c r="F21" s="84"/>
      <c r="G21" s="84"/>
      <c r="H21" s="84"/>
      <c r="I21" s="84"/>
    </row>
    <row r="22" spans="1:14" x14ac:dyDescent="0.2">
      <c r="A22" s="84"/>
      <c r="B22" s="84" t="s">
        <v>95</v>
      </c>
      <c r="C22" s="84"/>
      <c r="D22" s="84"/>
      <c r="E22" s="84"/>
      <c r="F22" s="84"/>
      <c r="G22" s="84"/>
      <c r="H22" s="84"/>
      <c r="I22" s="84"/>
    </row>
    <row r="23" spans="1:14" x14ac:dyDescent="0.2">
      <c r="A23" s="84"/>
      <c r="B23" s="84"/>
      <c r="C23" s="84" t="s">
        <v>95</v>
      </c>
      <c r="D23" s="84"/>
      <c r="E23" s="84"/>
      <c r="F23" s="84" t="s">
        <v>96</v>
      </c>
      <c r="G23" s="84">
        <v>38.26</v>
      </c>
      <c r="H23" s="84"/>
      <c r="I23" s="88">
        <v>9139</v>
      </c>
    </row>
    <row r="24" spans="1:14" x14ac:dyDescent="0.2">
      <c r="A24" s="84"/>
      <c r="B24" s="84"/>
      <c r="C24" s="84" t="s">
        <v>97</v>
      </c>
      <c r="D24" s="84"/>
      <c r="E24" s="84"/>
      <c r="F24" s="84" t="s">
        <v>96</v>
      </c>
      <c r="G24" s="84">
        <v>34.79</v>
      </c>
      <c r="H24" s="84"/>
      <c r="I24" s="88">
        <v>8312</v>
      </c>
    </row>
    <row r="25" spans="1:14" x14ac:dyDescent="0.2">
      <c r="A25" s="84"/>
      <c r="B25" s="84" t="s">
        <v>98</v>
      </c>
      <c r="C25" s="84"/>
      <c r="D25" s="84"/>
      <c r="E25" s="84"/>
      <c r="F25" s="84"/>
      <c r="G25" s="84"/>
      <c r="H25" s="84"/>
      <c r="I25" s="84"/>
    </row>
    <row r="26" spans="1:14" x14ac:dyDescent="0.2">
      <c r="A26" s="84"/>
      <c r="B26" s="84"/>
      <c r="C26" s="86" t="s">
        <v>99</v>
      </c>
      <c r="D26" s="86"/>
      <c r="E26" s="86"/>
      <c r="F26" s="86" t="s">
        <v>83</v>
      </c>
      <c r="G26" s="86">
        <v>50.08</v>
      </c>
      <c r="H26" s="86"/>
      <c r="I26" s="89">
        <v>11963</v>
      </c>
      <c r="K26" t="s">
        <v>131</v>
      </c>
      <c r="M26" t="s">
        <v>132</v>
      </c>
      <c r="N26">
        <v>1.86</v>
      </c>
    </row>
    <row r="27" spans="1:14" x14ac:dyDescent="0.2">
      <c r="A27" s="84"/>
      <c r="B27" s="84"/>
      <c r="C27" s="84" t="s">
        <v>100</v>
      </c>
      <c r="D27" s="84"/>
      <c r="E27" s="84"/>
      <c r="F27" s="84" t="s">
        <v>96</v>
      </c>
      <c r="G27" s="84">
        <v>33.31</v>
      </c>
      <c r="H27" s="84"/>
      <c r="I27" s="88">
        <v>7957</v>
      </c>
    </row>
    <row r="28" spans="1:14" x14ac:dyDescent="0.2">
      <c r="A28" s="84"/>
      <c r="B28" s="84"/>
      <c r="C28" s="84" t="s">
        <v>101</v>
      </c>
      <c r="D28" s="84"/>
      <c r="E28" s="84"/>
      <c r="F28" s="84" t="s">
        <v>96</v>
      </c>
      <c r="G28" s="84">
        <v>33.36</v>
      </c>
      <c r="H28" s="84"/>
      <c r="I28" s="88">
        <v>7970</v>
      </c>
    </row>
    <row r="29" spans="1:14" x14ac:dyDescent="0.2">
      <c r="A29" s="84"/>
      <c r="B29" s="84"/>
      <c r="C29" s="84" t="s">
        <v>102</v>
      </c>
      <c r="D29" s="84"/>
      <c r="E29" s="84"/>
      <c r="F29" s="84" t="s">
        <v>96</v>
      </c>
      <c r="G29" s="84">
        <v>36.299999999999997</v>
      </c>
      <c r="H29" s="84"/>
      <c r="I29" s="88">
        <v>8672</v>
      </c>
    </row>
    <row r="30" spans="1:14" x14ac:dyDescent="0.2">
      <c r="A30" s="84"/>
      <c r="B30" s="84" t="s">
        <v>103</v>
      </c>
      <c r="C30" s="86" t="s">
        <v>104</v>
      </c>
      <c r="D30" s="86"/>
      <c r="E30" s="86"/>
      <c r="F30" s="86" t="s">
        <v>96</v>
      </c>
      <c r="G30" s="86">
        <v>36.49</v>
      </c>
      <c r="H30" s="86"/>
      <c r="I30" s="89">
        <v>8718</v>
      </c>
    </row>
    <row r="31" spans="1:14" x14ac:dyDescent="0.2">
      <c r="A31" s="84"/>
      <c r="B31" s="84"/>
      <c r="C31" s="84" t="s">
        <v>105</v>
      </c>
      <c r="D31" s="84"/>
      <c r="E31" s="84"/>
      <c r="F31" s="84" t="s">
        <v>96</v>
      </c>
      <c r="G31" s="84">
        <v>38.04</v>
      </c>
      <c r="H31" s="84"/>
      <c r="I31" s="88">
        <v>9088</v>
      </c>
    </row>
    <row r="32" spans="1:14" x14ac:dyDescent="0.2">
      <c r="A32" s="84"/>
      <c r="B32" s="84"/>
      <c r="C32" s="84" t="s">
        <v>106</v>
      </c>
      <c r="D32" s="84"/>
      <c r="E32" s="84"/>
      <c r="F32" s="84" t="s">
        <v>96</v>
      </c>
      <c r="G32" s="84">
        <v>38.9</v>
      </c>
      <c r="H32" s="84"/>
      <c r="I32" s="88">
        <v>9293</v>
      </c>
    </row>
    <row r="33" spans="1:9" x14ac:dyDescent="0.2">
      <c r="A33" s="84"/>
      <c r="B33" s="84"/>
      <c r="C33" s="84" t="s">
        <v>107</v>
      </c>
      <c r="D33" s="84"/>
      <c r="E33" s="84"/>
      <c r="F33" s="84" t="s">
        <v>96</v>
      </c>
      <c r="G33" s="84">
        <v>41.78</v>
      </c>
      <c r="H33" s="84"/>
      <c r="I33" s="88">
        <v>9980</v>
      </c>
    </row>
    <row r="34" spans="1:9" x14ac:dyDescent="0.2">
      <c r="A34" s="84"/>
      <c r="B34" s="84"/>
      <c r="C34" s="84" t="s">
        <v>108</v>
      </c>
      <c r="D34" s="84"/>
      <c r="E34" s="84"/>
      <c r="F34" s="84" t="s">
        <v>96</v>
      </c>
      <c r="G34" s="84">
        <v>40.200000000000003</v>
      </c>
      <c r="H34" s="84"/>
      <c r="I34" s="88">
        <v>9603</v>
      </c>
    </row>
    <row r="35" spans="1:9" x14ac:dyDescent="0.2">
      <c r="A35" s="84"/>
      <c r="B35" s="84"/>
      <c r="C35" s="84" t="s">
        <v>109</v>
      </c>
      <c r="D35" s="84"/>
      <c r="E35" s="84"/>
      <c r="F35" s="84" t="s">
        <v>83</v>
      </c>
      <c r="G35" s="84">
        <v>40</v>
      </c>
      <c r="H35" s="84"/>
      <c r="I35" s="88">
        <v>9555</v>
      </c>
    </row>
    <row r="36" spans="1:9" x14ac:dyDescent="0.2">
      <c r="A36" s="84"/>
      <c r="B36" s="84"/>
      <c r="C36" s="84" t="s">
        <v>110</v>
      </c>
      <c r="D36" s="84"/>
      <c r="E36" s="84"/>
      <c r="F36" s="84" t="s">
        <v>83</v>
      </c>
      <c r="G36" s="84">
        <v>34.11</v>
      </c>
      <c r="H36" s="84" t="s">
        <v>130</v>
      </c>
      <c r="I36" s="88">
        <v>8148</v>
      </c>
    </row>
    <row r="37" spans="1:9" x14ac:dyDescent="0.2">
      <c r="A37" s="84"/>
      <c r="B37" s="84"/>
      <c r="C37" s="84" t="s">
        <v>111</v>
      </c>
      <c r="D37" s="84"/>
      <c r="E37" s="84"/>
      <c r="F37" s="84" t="s">
        <v>91</v>
      </c>
      <c r="G37" s="84">
        <v>46.12</v>
      </c>
      <c r="H37" s="84">
        <v>51</v>
      </c>
      <c r="I37" s="88">
        <v>11017</v>
      </c>
    </row>
    <row r="38" spans="1:9" x14ac:dyDescent="0.2">
      <c r="A38" s="84" t="s">
        <v>112</v>
      </c>
      <c r="B38" s="84"/>
      <c r="C38" s="84"/>
      <c r="D38" s="84"/>
      <c r="E38" s="84"/>
      <c r="F38" s="84"/>
      <c r="G38" s="84"/>
      <c r="H38" s="84"/>
      <c r="I38" s="84"/>
    </row>
    <row r="39" spans="1:9" x14ac:dyDescent="0.2">
      <c r="A39" s="84"/>
      <c r="B39" s="84" t="s">
        <v>113</v>
      </c>
      <c r="C39" s="84"/>
      <c r="D39" s="84"/>
      <c r="E39" s="84"/>
      <c r="F39" s="84"/>
      <c r="G39" s="84"/>
      <c r="H39" s="84"/>
      <c r="I39" s="84"/>
    </row>
    <row r="40" spans="1:9" x14ac:dyDescent="0.2">
      <c r="A40" s="84"/>
      <c r="B40" s="84"/>
      <c r="C40" s="84" t="s">
        <v>114</v>
      </c>
      <c r="D40" s="84"/>
      <c r="E40" s="84"/>
      <c r="F40" s="84" t="s">
        <v>83</v>
      </c>
      <c r="G40" s="84">
        <v>54.7</v>
      </c>
      <c r="H40" s="84"/>
      <c r="I40" s="88">
        <v>13068</v>
      </c>
    </row>
    <row r="41" spans="1:9" x14ac:dyDescent="0.2">
      <c r="A41" s="84"/>
      <c r="B41" s="84"/>
      <c r="C41" s="84" t="s">
        <v>115</v>
      </c>
      <c r="D41" s="84"/>
      <c r="E41" s="84"/>
      <c r="F41" s="84" t="s">
        <v>91</v>
      </c>
      <c r="G41" s="84">
        <v>38.380000000000003</v>
      </c>
      <c r="H41" s="84">
        <v>42.45</v>
      </c>
      <c r="I41" s="88">
        <v>9168</v>
      </c>
    </row>
    <row r="42" spans="1:9" x14ac:dyDescent="0.2">
      <c r="A42" s="84"/>
      <c r="B42" s="84" t="s">
        <v>116</v>
      </c>
      <c r="C42" s="84"/>
      <c r="D42" s="84"/>
      <c r="E42" s="84"/>
      <c r="F42" s="84"/>
      <c r="G42" s="84"/>
      <c r="H42" s="84"/>
      <c r="I42" s="84"/>
    </row>
    <row r="43" spans="1:9" x14ac:dyDescent="0.2">
      <c r="A43" s="84"/>
      <c r="B43" s="84"/>
      <c r="C43" s="86" t="s">
        <v>117</v>
      </c>
      <c r="D43" s="86"/>
      <c r="E43" s="86"/>
      <c r="F43" s="86" t="s">
        <v>91</v>
      </c>
      <c r="G43" s="86">
        <v>39.96</v>
      </c>
      <c r="H43" s="86">
        <v>44.2</v>
      </c>
      <c r="I43" s="89">
        <v>9547</v>
      </c>
    </row>
    <row r="44" spans="1:9" x14ac:dyDescent="0.2">
      <c r="A44" s="84" t="s">
        <v>118</v>
      </c>
      <c r="B44" s="84"/>
      <c r="C44" s="84"/>
      <c r="D44" s="84"/>
      <c r="E44" s="84"/>
      <c r="F44" s="84"/>
      <c r="G44" s="84"/>
      <c r="H44" s="84"/>
      <c r="I44" s="84"/>
    </row>
    <row r="45" spans="1:9" x14ac:dyDescent="0.2">
      <c r="A45" s="84"/>
      <c r="B45" s="84" t="s">
        <v>119</v>
      </c>
      <c r="C45" s="84"/>
      <c r="D45" s="84"/>
      <c r="E45" s="84"/>
      <c r="F45" s="84"/>
      <c r="G45" s="84"/>
      <c r="H45" s="84"/>
      <c r="I45" s="84"/>
    </row>
    <row r="46" spans="1:9" x14ac:dyDescent="0.2">
      <c r="A46" s="84"/>
      <c r="B46" s="84"/>
      <c r="C46" s="84" t="s">
        <v>120</v>
      </c>
      <c r="D46" s="84"/>
      <c r="E46" s="84"/>
      <c r="F46" s="84" t="s">
        <v>121</v>
      </c>
      <c r="G46" s="84">
        <v>8.5619999999999994</v>
      </c>
      <c r="H46" s="84"/>
      <c r="I46" s="88">
        <v>2045</v>
      </c>
    </row>
    <row r="47" spans="1:9" x14ac:dyDescent="0.2">
      <c r="A47" s="84"/>
      <c r="B47" s="84"/>
      <c r="C47" s="84"/>
      <c r="D47" s="84"/>
      <c r="E47" s="84"/>
      <c r="F47" s="84"/>
      <c r="G47" s="84"/>
      <c r="H47" s="84"/>
      <c r="I47" s="84"/>
    </row>
    <row r="48" spans="1:9" x14ac:dyDescent="0.2">
      <c r="A48" s="84"/>
      <c r="B48" s="84" t="s">
        <v>122</v>
      </c>
      <c r="C48" s="84"/>
      <c r="D48" s="84"/>
      <c r="E48" s="84"/>
      <c r="F48" s="84" t="s">
        <v>121</v>
      </c>
      <c r="G48" s="84">
        <v>3.6</v>
      </c>
      <c r="H48" s="84"/>
      <c r="I48" s="84">
        <v>860</v>
      </c>
    </row>
    <row r="49" spans="1:9" x14ac:dyDescent="0.2">
      <c r="A49" s="84"/>
      <c r="B49" s="84"/>
      <c r="C49" s="86" t="s">
        <v>123</v>
      </c>
      <c r="D49" s="86"/>
      <c r="E49" s="86"/>
      <c r="F49" s="86" t="s">
        <v>121</v>
      </c>
      <c r="G49" s="86">
        <v>3.6</v>
      </c>
      <c r="H49" s="86"/>
      <c r="I49" s="86">
        <v>860</v>
      </c>
    </row>
    <row r="50" spans="1:9" x14ac:dyDescent="0.2">
      <c r="A50" s="84"/>
      <c r="B50" s="84"/>
      <c r="C50" s="84" t="s">
        <v>124</v>
      </c>
      <c r="D50" s="84"/>
      <c r="E50" s="84"/>
      <c r="F50" s="84" t="s">
        <v>121</v>
      </c>
      <c r="G50" s="84">
        <v>9.3699999999999992</v>
      </c>
      <c r="H50" s="84"/>
      <c r="I50" s="88">
        <v>2238</v>
      </c>
    </row>
    <row r="51" spans="1:9" x14ac:dyDescent="0.2">
      <c r="A51" s="84" t="s">
        <v>125</v>
      </c>
      <c r="B51" s="84"/>
      <c r="C51" s="84"/>
      <c r="D51" s="84"/>
      <c r="E51" s="84"/>
      <c r="F51" s="84"/>
      <c r="G51" s="84"/>
      <c r="H51" s="84"/>
      <c r="I51" s="84"/>
    </row>
    <row r="52" spans="1:9" x14ac:dyDescent="0.2">
      <c r="A52" s="84"/>
      <c r="B52" s="84" t="s">
        <v>122</v>
      </c>
      <c r="C52" s="84"/>
      <c r="D52" s="84"/>
      <c r="E52" s="84"/>
      <c r="F52" s="84"/>
      <c r="G52" s="84"/>
      <c r="H52" s="84"/>
      <c r="I52" s="84"/>
    </row>
    <row r="53" spans="1:9" x14ac:dyDescent="0.2">
      <c r="A53" s="84"/>
      <c r="B53" s="84"/>
      <c r="C53" s="84" t="s">
        <v>126</v>
      </c>
      <c r="D53" s="84"/>
      <c r="E53" s="84"/>
      <c r="F53" s="84" t="s">
        <v>83</v>
      </c>
      <c r="G53" s="84">
        <v>2.573</v>
      </c>
      <c r="H53" s="84"/>
      <c r="I53" s="84">
        <v>615</v>
      </c>
    </row>
    <row r="54" spans="1:9" x14ac:dyDescent="0.2">
      <c r="A54" s="84"/>
      <c r="B54" s="84"/>
      <c r="C54" s="84"/>
      <c r="D54" s="84"/>
      <c r="E54" s="84"/>
      <c r="F54" s="84"/>
      <c r="G54" s="84"/>
      <c r="H54" s="84"/>
      <c r="I54" s="84"/>
    </row>
  </sheetData>
  <sheetProtection algorithmName="SHA-512" hashValue="wPN20OAvMdAJhikDLSu+E/3TOGD5NxPn2gpCawyPFNViMo3tGyiDr3eMtW2+1VqVgsljZHlVGDFWaVbaLA9mvw==" saltValue="klgU/hmkzDwNejXTC98lLA==" spinCount="100000" sheet="1" objects="1" scenarios="1"/>
  <phoneticPr fontId="1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計算シート</vt:lpstr>
      <vt:lpstr>詳細試算</vt:lpstr>
      <vt:lpstr>テーブル</vt:lpstr>
      <vt:lpstr>諸元</vt:lpstr>
      <vt:lpstr>計算シート!Print_Area</vt:lpstr>
      <vt:lpstr>詳細試算!Print_Area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SG14910のC20-3155</dc:creator>
  <cp:lastModifiedBy>SG14910のC20-2036</cp:lastModifiedBy>
  <cp:lastPrinted>2024-07-11T05:00:15Z</cp:lastPrinted>
  <dcterms:created xsi:type="dcterms:W3CDTF">2023-09-03T07:57:30Z</dcterms:created>
  <dcterms:modified xsi:type="dcterms:W3CDTF">2025-05-01T09:24:28Z</dcterms:modified>
</cp:coreProperties>
</file>