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実績報告\"/>
    </mc:Choice>
  </mc:AlternateContent>
  <xr:revisionPtr revIDLastSave="0" documentId="13_ncr:1_{33BDA023-97D8-46C1-8978-0075FCAB3C06}" xr6:coauthVersionLast="47" xr6:coauthVersionMax="47" xr10:uidLastSave="{00000000-0000-0000-0000-000000000000}"/>
  <bookViews>
    <workbookView xWindow="-110" yWindow="-110" windowWidth="19420" windowHeight="10300" tabRatio="930" xr2:uid="{00000000-000D-0000-FFFF-FFFF00000000}"/>
  </bookViews>
  <sheets>
    <sheet name="記入要領" sheetId="131" r:id="rId1"/>
    <sheet name="〔記入例〕賃金改善報告書" sheetId="129" r:id="rId2"/>
    <sheet name="〔記入例〕別紙（2.0％超部分算定シート）" sheetId="130" r:id="rId3"/>
  </sheets>
  <externalReferences>
    <externalReference r:id="rId4"/>
  </externalReferences>
  <definedNames>
    <definedName name="_xlnm._FilterDatabase" localSheetId="1" hidden="1">〔記入例〕賃金改善報告書!$A$9:$R$25</definedName>
    <definedName name="_xlnm._FilterDatabase" localSheetId="2" hidden="1">'〔記入例〕別紙（2.0％超部分算定シート）'!$A$3:$L$4</definedName>
    <definedName name="AC7AC5111">[1]全庁!#REF!</definedName>
    <definedName name="AL7AL5249">[1]全庁!#REF!</definedName>
    <definedName name="AL7AL5269">[1]全庁!#REF!</definedName>
    <definedName name="_xlnm.Print_Area" localSheetId="1">〔記入例〕賃金改善報告書!$A$1:$G$25</definedName>
    <definedName name="_xlnm.Print_Area" localSheetId="2">'〔記入例〕別紙（2.0％超部分算定シート）'!$A$1:$I$7</definedName>
    <definedName name="_xlnm.Print_Area" localSheetId="0">記入要領!$B$1:$D$14</definedName>
    <definedName name="_xlnm.Print_Area">#REF!</definedName>
    <definedName name="_xlnm.Print_Titles" localSheetId="1">〔記入例〕賃金改善報告書!$1:$8</definedName>
    <definedName name="_xlnm.Print_Titles" localSheetId="2">'〔記入例〕別紙（2.0％超部分算定シート）'!$1:$2</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29" l="1"/>
  <c r="C20" i="129"/>
  <c r="C13" i="129"/>
  <c r="C17" i="129"/>
  <c r="C22" i="129"/>
  <c r="C10" i="129"/>
  <c r="I5" i="130"/>
  <c r="D5" i="130"/>
  <c r="I4" i="130"/>
  <c r="D4" i="130"/>
  <c r="G24" i="129"/>
  <c r="G23" i="129"/>
  <c r="G19" i="129"/>
  <c r="G18" i="129"/>
  <c r="G13" i="129"/>
  <c r="G12" i="129"/>
  <c r="G11" i="129"/>
  <c r="G25" i="129" l="1"/>
  <c r="G20" i="129"/>
  <c r="G17" i="129"/>
  <c r="G22" i="129"/>
  <c r="G10" i="129"/>
  <c r="E5" i="130"/>
  <c r="E4" i="130"/>
  <c r="G3" i="129" l="1"/>
  <c r="G5" i="129" s="1"/>
  <c r="G7" i="129" l="1"/>
  <c r="E7" i="129" s="1"/>
  <c r="E6" i="1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SG19500のC25-2598</author>
  </authors>
  <commentList>
    <comment ref="B10" authorId="0" shapeId="0" xr:uid="{6FB95E6E-F8D3-400C-8EB2-CC1501290F7A}">
      <text>
        <r>
          <rPr>
            <b/>
            <sz val="9"/>
            <color indexed="81"/>
            <rFont val="MS P ゴシック"/>
            <family val="3"/>
            <charset val="128"/>
          </rPr>
          <t>（4月引き上げ18.75人＋5月引き上げ18.75人）÷2か月</t>
        </r>
      </text>
    </comment>
    <comment ref="C10" authorId="0" shapeId="0" xr:uid="{8DCFBCBB-C6C4-4982-8DC6-190F76947B13}">
      <text>
        <r>
          <rPr>
            <b/>
            <sz val="9"/>
            <color indexed="81"/>
            <rFont val="MS P ゴシック"/>
            <family val="3"/>
            <charset val="128"/>
          </rPr>
          <t>（4月総額5,000円×15人＋4,000円×5人）＋（5月総額5,000円×15人＋4,000円×5人）÷（18.75人×2か月）</t>
        </r>
      </text>
    </comment>
    <comment ref="C13" authorId="0" shapeId="0" xr:uid="{81E9A4C8-A7EC-4394-A0A3-BFBF7FEC2AF1}">
      <text>
        <r>
          <rPr>
            <b/>
            <sz val="9"/>
            <color indexed="81"/>
            <rFont val="MS P ゴシック"/>
            <family val="3"/>
            <charset val="128"/>
          </rPr>
          <t>（一時金総額600,000円＋160,000円）÷（18.75人×4か月）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SG19500のC25-2598</author>
  </authors>
  <commentList>
    <comment ref="B3" authorId="0" shapeId="0" xr:uid="{4042A9BD-2383-48DF-8023-4D5C63B339D6}">
      <text>
        <r>
          <rPr>
            <b/>
            <sz val="9"/>
            <color indexed="81"/>
            <rFont val="MS P ゴシック"/>
            <family val="3"/>
            <charset val="128"/>
          </rPr>
          <t>Ⅰ、Ⅱには加重平均額を入力してください。</t>
        </r>
      </text>
    </comment>
  </commentList>
</comments>
</file>

<file path=xl/sharedStrings.xml><?xml version="1.0" encoding="utf-8"?>
<sst xmlns="http://schemas.openxmlformats.org/spreadsheetml/2006/main" count="99" uniqueCount="80">
  <si>
    <t>賃金改善の総額</t>
    <phoneticPr fontId="36"/>
  </si>
  <si>
    <t>交付確定額</t>
    <rPh sb="0" eb="2">
      <t>コウフ</t>
    </rPh>
    <rPh sb="2" eb="5">
      <t>カクテイガク</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</si>
  <si>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</si>
  <si>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</si>
  <si>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</si>
  <si>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</si>
  <si>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</si>
  <si>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</si>
  <si>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</si>
  <si>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</si>
  <si>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</si>
  <si>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</si>
  <si>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</si>
  <si>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</si>
  <si>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</si>
  <si>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</si>
  <si>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</si>
  <si>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</si>
  <si>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</si>
  <si>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</si>
  <si>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</si>
  <si>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</si>
  <si>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</si>
  <si>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</si>
  <si>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</si>
  <si>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</si>
  <si>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</si>
  <si>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</si>
  <si>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t>
    <phoneticPr fontId="36"/>
  </si>
  <si>
    <t>×</t>
    <phoneticPr fontId="36"/>
  </si>
  <si>
    <t>開設者（法人の名称等）：</t>
    <rPh sb="0" eb="3">
      <t>カイセツシャ</t>
    </rPh>
    <rPh sb="4" eb="6">
      <t>ホウジン</t>
    </rPh>
    <rPh sb="7" eb="9">
      <t>メイショウ</t>
    </rPh>
    <rPh sb="9" eb="10">
      <t>トウ</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</si>
  <si>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6"/>
  </si>
  <si>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6"/>
  </si>
  <si>
    <t>○</t>
  </si>
  <si>
    <t>令和8年　月　日</t>
    <rPh sb="0" eb="2">
      <t>レイワ</t>
    </rPh>
    <rPh sb="3" eb="4">
      <t>ネン</t>
    </rPh>
    <rPh sb="5" eb="6">
      <t>ツキ</t>
    </rPh>
    <rPh sb="7" eb="8">
      <t>ニチ</t>
    </rPh>
    <phoneticPr fontId="36"/>
  </si>
  <si>
    <t>　　　　　　　　　　　　　　　　　　　　　　　　　　　　　　　　　　　　　　　　　　　　　　　　　　薬局賃上げ支援事業　賃金改善報告書
香川県知事　殿</t>
    <rPh sb="50" eb="52">
      <t>ヤッキョク</t>
    </rPh>
    <rPh sb="52" eb="54">
      <t>チンア</t>
    </rPh>
    <rPh sb="55" eb="57">
      <t>シエン</t>
    </rPh>
    <rPh sb="57" eb="59">
      <t>ジギョウ</t>
    </rPh>
    <rPh sb="60" eb="62">
      <t>チンギン</t>
    </rPh>
    <rPh sb="62" eb="64">
      <t>カイゼン</t>
    </rPh>
    <rPh sb="64" eb="67">
      <t>ホウコクショ</t>
    </rPh>
    <rPh sb="74" eb="75">
      <t>ドノ</t>
    </rPh>
    <phoneticPr fontId="37"/>
  </si>
  <si>
    <r>
      <t>様式２（第８条関係）</t>
    </r>
    <r>
      <rPr>
        <b/>
        <sz val="14"/>
        <color rgb="FFFF0000"/>
        <rFont val="ＭＳ Ｐゴシック"/>
        <family val="3"/>
        <charset val="128"/>
        <scheme val="minor"/>
      </rPr>
      <t>※薬局（法人単位）の報告</t>
    </r>
    <rPh sb="0" eb="2">
      <t>ヨウシキ</t>
    </rPh>
    <rPh sb="4" eb="5">
      <t>ダイ</t>
    </rPh>
    <rPh sb="6" eb="7">
      <t>ジョウ</t>
    </rPh>
    <rPh sb="7" eb="9">
      <t>カンケイ</t>
    </rPh>
    <rPh sb="11" eb="13">
      <t>ヤッキョク</t>
    </rPh>
    <rPh sb="14" eb="16">
      <t>ホウジン</t>
    </rPh>
    <rPh sb="16" eb="18">
      <t>タンイ</t>
    </rPh>
    <rPh sb="20" eb="22">
      <t>ホウコク</t>
    </rPh>
    <phoneticPr fontId="37"/>
  </si>
  <si>
    <t>集約施設数（香川県内に限る）（対象施設報告シートから自動転記）</t>
    <rPh sb="0" eb="2">
      <t>シュウヤク</t>
    </rPh>
    <rPh sb="2" eb="4">
      <t>シセツ</t>
    </rPh>
    <rPh sb="4" eb="5">
      <t>スウ</t>
    </rPh>
    <rPh sb="6" eb="8">
      <t>カガワ</t>
    </rPh>
    <rPh sb="8" eb="10">
      <t>ケンナイ</t>
    </rPh>
    <rPh sb="9" eb="10">
      <t>ナイ</t>
    </rPh>
    <rPh sb="10" eb="11">
      <t>トナイ</t>
    </rPh>
    <rPh sb="11" eb="12">
      <t>カギ</t>
    </rPh>
    <rPh sb="15" eb="17">
      <t>タイショウ</t>
    </rPh>
    <rPh sb="17" eb="19">
      <t>シセツ</t>
    </rPh>
    <rPh sb="19" eb="21">
      <t>ホウコク</t>
    </rPh>
    <rPh sb="26" eb="28">
      <t>ジドウ</t>
    </rPh>
    <rPh sb="28" eb="30">
      <t>テンキ</t>
    </rPh>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</si>
  <si>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</si>
  <si>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区分</t>
    <rPh sb="0" eb="2">
      <t>クブン</t>
    </rPh>
    <phoneticPr fontId="53"/>
  </si>
  <si>
    <t>記入の考え方</t>
    <rPh sb="0" eb="2">
      <t>キニュウ</t>
    </rPh>
    <rPh sb="3" eb="4">
      <t>カンガ</t>
    </rPh>
    <rPh sb="5" eb="6">
      <t>カタ</t>
    </rPh>
    <phoneticPr fontId="53"/>
  </si>
  <si>
    <t>ア．</t>
    <phoneticPr fontId="53"/>
  </si>
  <si>
    <t>基本給の引き上げ額</t>
    <phoneticPr fontId="36"/>
  </si>
  <si>
    <t>この給付金を活用して「令和７年12月分から令和８年５月分」の間に行った賃金改善について、ア～ウの支給方法ごとに、A～Dの事項を入力してください。
⇒ウの算出が難しい場合は、記載不要です。（アまたはイに含めてください。）</t>
    <rPh sb="32" eb="33">
      <t>オコナ</t>
    </rPh>
    <rPh sb="35" eb="39">
      <t>チンギンカイゼン</t>
    </rPh>
    <rPh sb="48" eb="52">
      <t>シキュウホウホウ</t>
    </rPh>
    <rPh sb="60" eb="62">
      <t>ジコウ</t>
    </rPh>
    <rPh sb="63" eb="65">
      <t>ニュウリョク</t>
    </rPh>
    <rPh sb="87" eb="91">
      <t>キサイフヨウ</t>
    </rPh>
    <phoneticPr fontId="53"/>
  </si>
  <si>
    <t>イ．</t>
    <phoneticPr fontId="53"/>
  </si>
  <si>
    <t>毎月の手当の引き上げ</t>
    <phoneticPr fontId="36"/>
  </si>
  <si>
    <t>ウ．</t>
    <phoneticPr fontId="53"/>
  </si>
  <si>
    <t>エ．</t>
    <phoneticPr fontId="53"/>
  </si>
  <si>
    <t>一時金または特別手当</t>
    <phoneticPr fontId="36"/>
  </si>
  <si>
    <t>Ａ．</t>
    <phoneticPr fontId="36"/>
  </si>
  <si>
    <t>対象人数
（常勤換算数）</t>
    <rPh sb="0" eb="2">
      <t>タイショウ</t>
    </rPh>
    <rPh sb="2" eb="4">
      <t>ニンズウ</t>
    </rPh>
    <rPh sb="6" eb="8">
      <t>ジョウキン</t>
    </rPh>
    <rPh sb="8" eb="10">
      <t>カンサン</t>
    </rPh>
    <rPh sb="10" eb="11">
      <t>スウ</t>
    </rPh>
    <phoneticPr fontId="53"/>
  </si>
  <si>
    <t>Ｂ．</t>
    <phoneticPr fontId="36"/>
  </si>
  <si>
    <t>賃金改善の月額</t>
    <rPh sb="0" eb="4">
      <t>チンギンカイゼン</t>
    </rPh>
    <rPh sb="5" eb="7">
      <t>ゲツガク</t>
    </rPh>
    <phoneticPr fontId="53"/>
  </si>
  <si>
    <t>Ｃ．</t>
    <phoneticPr fontId="36"/>
  </si>
  <si>
    <t>月数</t>
    <rPh sb="0" eb="2">
      <t>ツキスウ</t>
    </rPh>
    <phoneticPr fontId="53"/>
  </si>
  <si>
    <t>●賃金改善の方法（ア～エ）ごとに、実施した月数を記載してください。</t>
    <rPh sb="1" eb="5">
      <t>チンギンカイゼン</t>
    </rPh>
    <rPh sb="6" eb="8">
      <t>ホウホウ</t>
    </rPh>
    <rPh sb="17" eb="19">
      <t>ジッシ</t>
    </rPh>
    <rPh sb="21" eb="23">
      <t>ツキスウ</t>
    </rPh>
    <rPh sb="24" eb="26">
      <t>キサイ</t>
    </rPh>
    <phoneticPr fontId="53"/>
  </si>
  <si>
    <t>Ｄ．</t>
    <phoneticPr fontId="36"/>
  </si>
  <si>
    <t>Ｅ．</t>
    <phoneticPr fontId="36"/>
  </si>
  <si>
    <t>■賃金改善報告書　記入要領</t>
    <rPh sb="1" eb="3">
      <t>チンギン</t>
    </rPh>
    <rPh sb="3" eb="5">
      <t>カイゼン</t>
    </rPh>
    <rPh sb="5" eb="8">
      <t>ホウコクショ</t>
    </rPh>
    <rPh sb="9" eb="13">
      <t>キニュウヨウリョウ</t>
    </rPh>
    <phoneticPr fontId="53"/>
  </si>
  <si>
    <r>
      <t>この給付金を活用して職員に支給した一時金等について、A～Cの事項を入力してください。
※事前にご案内のとおり、</t>
    </r>
    <r>
      <rPr>
        <b/>
        <u/>
        <sz val="12"/>
        <color rgb="FFFF0000"/>
        <rFont val="ＭＳ Ｐゴシック"/>
        <family val="3"/>
        <charset val="128"/>
      </rPr>
      <t>給付金を一時金等で支給できるのは、「令和７年12月分から令和８年３月分」までの最大４か月分</t>
    </r>
    <r>
      <rPr>
        <sz val="12"/>
        <rFont val="ＭＳ Ｐゴシック"/>
        <family val="3"/>
        <charset val="128"/>
      </rPr>
      <t>です。少なくとも２か月(４月分と５月分)は、基本給や毎月の手当等の引き上げ（上記ア～ウのいずれかへ入力）が必要で</t>
    </r>
    <r>
      <rPr>
        <sz val="12"/>
        <color theme="1"/>
        <rFont val="ＭＳ Ｐゴシック"/>
        <family val="3"/>
        <charset val="128"/>
      </rPr>
      <t>す。</t>
    </r>
    <rPh sb="10" eb="12">
      <t>ショクイン</t>
    </rPh>
    <rPh sb="13" eb="15">
      <t>シキュウ</t>
    </rPh>
    <rPh sb="17" eb="20">
      <t>イチジキン</t>
    </rPh>
    <rPh sb="20" eb="21">
      <t>トウ</t>
    </rPh>
    <rPh sb="95" eb="97">
      <t>サイダイ</t>
    </rPh>
    <rPh sb="99" eb="101">
      <t>ゲツブン</t>
    </rPh>
    <rPh sb="104" eb="105">
      <t>スク</t>
    </rPh>
    <rPh sb="127" eb="129">
      <t>マイツキ</t>
    </rPh>
    <rPh sb="130" eb="132">
      <t>テアテ</t>
    </rPh>
    <rPh sb="132" eb="133">
      <t>トウ</t>
    </rPh>
    <rPh sb="139" eb="141">
      <t>ジョウキ</t>
    </rPh>
    <rPh sb="150" eb="152">
      <t>ニュウリョク</t>
    </rPh>
    <rPh sb="154" eb="156">
      <t>ヒツヨウ</t>
    </rPh>
    <phoneticPr fontId="53"/>
  </si>
  <si>
    <t>●事前にご案内のとおり、この給付金を活用して行った賃金改善の引き上げ額は、令和８年６月以降も維持・拡大いただく必要があります。
●したがって、このD欄には、原則として「B．賃金改善の月額」と同額以上の金額を入力いただくことになります。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96" eb="100">
      <t>ドウガクイジョウ</t>
    </rPh>
    <rPh sb="101" eb="103">
      <t>キンガク</t>
    </rPh>
    <rPh sb="104" eb="106">
      <t>ニュウリョク</t>
    </rPh>
    <phoneticPr fontId="36"/>
  </si>
  <si>
    <t>令和８年６月１日以降の賃金改善水準</t>
    <rPh sb="7" eb="8">
      <t>ニチ</t>
    </rPh>
    <rPh sb="8" eb="10">
      <t>イコウ</t>
    </rPh>
    <rPh sb="11" eb="13">
      <t>チンギン</t>
    </rPh>
    <rPh sb="13" eb="17">
      <t>カイゼンスイジュン</t>
    </rPh>
    <phoneticPr fontId="53"/>
  </si>
  <si>
    <t>●令和７年４月から11月までの間に、令和７年３月31日時点の賃金水準と比較して、既に2.0％以上の賃金改善を実施していた場合は、「令和７年12月から令和８年５月」までの間の2.0％を上回る部分に、この給付金を充当することができます。
●該当する薬局は、賃金改善報告書に加えて、【別紙（2.0％超算定シート）】も作成してください。</t>
    <rPh sb="1" eb="3">
      <t>レイワ</t>
    </rPh>
    <rPh sb="4" eb="5">
      <t>ネン</t>
    </rPh>
    <rPh sb="6" eb="7">
      <t>ガツ</t>
    </rPh>
    <rPh sb="11" eb="12">
      <t>ガツ</t>
    </rPh>
    <rPh sb="15" eb="16">
      <t>アイダ</t>
    </rPh>
    <rPh sb="18" eb="20">
      <t>レイワ</t>
    </rPh>
    <rPh sb="21" eb="22">
      <t>ネン</t>
    </rPh>
    <rPh sb="23" eb="24">
      <t>ガツ</t>
    </rPh>
    <rPh sb="26" eb="27">
      <t>ニチ</t>
    </rPh>
    <rPh sb="27" eb="29">
      <t>ジテン</t>
    </rPh>
    <rPh sb="30" eb="34">
      <t>チンギンスイジュン</t>
    </rPh>
    <rPh sb="35" eb="37">
      <t>ヒカク</t>
    </rPh>
    <rPh sb="40" eb="41">
      <t>スデ</t>
    </rPh>
    <rPh sb="46" eb="48">
      <t>イジョウ</t>
    </rPh>
    <rPh sb="49" eb="53">
      <t>チンギンカイゼン</t>
    </rPh>
    <rPh sb="54" eb="56">
      <t>ジッシ</t>
    </rPh>
    <rPh sb="60" eb="62">
      <t>バアイ</t>
    </rPh>
    <rPh sb="84" eb="85">
      <t>アイダ</t>
    </rPh>
    <rPh sb="104" eb="106">
      <t>ジュウトウ</t>
    </rPh>
    <rPh sb="135" eb="136">
      <t>クワ</t>
    </rPh>
    <rPh sb="140" eb="142">
      <t>ベッシ</t>
    </rPh>
    <rPh sb="147" eb="148">
      <t>チョウ</t>
    </rPh>
    <rPh sb="148" eb="150">
      <t>サンテイ</t>
    </rPh>
    <rPh sb="156" eb="158">
      <t>サクセイ</t>
    </rPh>
    <phoneticPr fontId="36"/>
  </si>
  <si>
    <t>ア．基本給の引き上げ</t>
    <rPh sb="2" eb="5">
      <t>キホンキュウ</t>
    </rPh>
    <rPh sb="6" eb="7">
      <t>ヒ</t>
    </rPh>
    <rPh sb="8" eb="9">
      <t>ア</t>
    </rPh>
    <phoneticPr fontId="37"/>
  </si>
  <si>
    <t>イ．毎月の手当の引き上げ</t>
    <rPh sb="2" eb="4">
      <t>マイゲツ</t>
    </rPh>
    <rPh sb="5" eb="7">
      <t>テアテ</t>
    </rPh>
    <rPh sb="8" eb="9">
      <t>ヒ</t>
    </rPh>
    <rPh sb="10" eb="11">
      <t>ア</t>
    </rPh>
    <phoneticPr fontId="37"/>
  </si>
  <si>
    <t>基本給の引き上げに伴う賞与、時間外手当、法定福利費（事業主負担分のみ）等の増額分に充当した場合</t>
    <rPh sb="37" eb="39">
      <t>ゾウガク</t>
    </rPh>
    <rPh sb="39" eb="40">
      <t>ブン</t>
    </rPh>
    <rPh sb="45" eb="47">
      <t>バアイ</t>
    </rPh>
    <phoneticPr fontId="36"/>
  </si>
  <si>
    <r>
      <rPr>
        <b/>
        <sz val="11"/>
        <color rgb="FFFF0000"/>
        <rFont val="ＭＳ Ｐゴシック"/>
        <family val="3"/>
        <charset val="128"/>
        <scheme val="minor"/>
      </rPr>
      <t xml:space="preserve">（給付金を充て、算出可能な場合のみ記載）
</t>
    </r>
    <r>
      <rPr>
        <b/>
        <sz val="11"/>
        <rFont val="ＭＳ Ｐゴシック"/>
        <family val="3"/>
        <charset val="128"/>
        <scheme val="minor"/>
      </rPr>
      <t>ウ．</t>
    </r>
    <r>
      <rPr>
        <b/>
        <sz val="11"/>
        <color theme="1"/>
        <rFont val="ＭＳ Ｐゴシック"/>
        <family val="3"/>
        <charset val="128"/>
        <scheme val="minor"/>
      </rPr>
      <t>基本給の引き上げに伴う賞与、時間外手当、法定福利費（事業主負担分のみ）等の増額分に充当した場合</t>
    </r>
    <rPh sb="1" eb="4">
      <t>キュウフキン</t>
    </rPh>
    <rPh sb="5" eb="6">
      <t>ア</t>
    </rPh>
    <rPh sb="8" eb="10">
      <t>サンシュツ</t>
    </rPh>
    <rPh sb="10" eb="12">
      <t>カノウ</t>
    </rPh>
    <rPh sb="13" eb="15">
      <t>バアイ</t>
    </rPh>
    <rPh sb="17" eb="19">
      <t>キサイ</t>
    </rPh>
    <rPh sb="23" eb="26">
      <t>キホンキュウ</t>
    </rPh>
    <rPh sb="27" eb="28">
      <t>ヒ</t>
    </rPh>
    <rPh sb="29" eb="30">
      <t>ア</t>
    </rPh>
    <rPh sb="32" eb="33">
      <t>トモナ</t>
    </rPh>
    <rPh sb="34" eb="36">
      <t>ショウヨ</t>
    </rPh>
    <rPh sb="37" eb="40">
      <t>ジカンガイ</t>
    </rPh>
    <rPh sb="40" eb="42">
      <t>テアテ</t>
    </rPh>
    <rPh sb="43" eb="45">
      <t>ホウテイ</t>
    </rPh>
    <rPh sb="45" eb="48">
      <t>フクリヒ</t>
    </rPh>
    <rPh sb="49" eb="52">
      <t>ジギョウヌシ</t>
    </rPh>
    <rPh sb="52" eb="55">
      <t>フタンブン</t>
    </rPh>
    <rPh sb="58" eb="59">
      <t>トウ</t>
    </rPh>
    <rPh sb="60" eb="63">
      <t>ゾウガクブン</t>
    </rPh>
    <rPh sb="64" eb="66">
      <t>ジュウトウ</t>
    </rPh>
    <rPh sb="68" eb="70">
      <t>バアイ</t>
    </rPh>
    <phoneticPr fontId="37"/>
  </si>
  <si>
    <t>エ．一時金または特別手当</t>
    <rPh sb="2" eb="5">
      <t>イチジキン</t>
    </rPh>
    <rPh sb="8" eb="10">
      <t>トクベツ</t>
    </rPh>
    <rPh sb="10" eb="12">
      <t>テアテ</t>
    </rPh>
    <phoneticPr fontId="37"/>
  </si>
  <si>
    <t>A．対象人数
（常勤換算数）</t>
    <rPh sb="2" eb="4">
      <t>タイショウ</t>
    </rPh>
    <rPh sb="4" eb="6">
      <t>ニンズウ</t>
    </rPh>
    <rPh sb="8" eb="10">
      <t>ジョウキン</t>
    </rPh>
    <rPh sb="10" eb="12">
      <t>カンサン</t>
    </rPh>
    <rPh sb="12" eb="13">
      <t>スウ</t>
    </rPh>
    <phoneticPr fontId="36"/>
  </si>
  <si>
    <t>B．賃金改善
の月額</t>
    <rPh sb="2" eb="6">
      <t>チンギンカイゼン</t>
    </rPh>
    <rPh sb="8" eb="10">
      <t>ゲツガク</t>
    </rPh>
    <phoneticPr fontId="36"/>
  </si>
  <si>
    <t>C．月数</t>
    <rPh sb="2" eb="4">
      <t>ゲッスウ</t>
    </rPh>
    <phoneticPr fontId="36"/>
  </si>
  <si>
    <t>令和８年６月１日以降の
賃金改善水準（直接入力）</t>
    <rPh sb="0" eb="2">
      <t>レイワ</t>
    </rPh>
    <rPh sb="3" eb="4">
      <t>ネン</t>
    </rPh>
    <rPh sb="5" eb="6">
      <t>ガツ</t>
    </rPh>
    <rPh sb="7" eb="8">
      <t>ニチ</t>
    </rPh>
    <rPh sb="8" eb="10">
      <t>イコウ</t>
    </rPh>
    <rPh sb="12" eb="14">
      <t>チンギン</t>
    </rPh>
    <rPh sb="14" eb="16">
      <t>カイゼン</t>
    </rPh>
    <rPh sb="16" eb="18">
      <t>スイジュン</t>
    </rPh>
    <rPh sb="19" eb="21">
      <t>チョクセツ</t>
    </rPh>
    <rPh sb="20" eb="22">
      <t>チョクセツ</t>
    </rPh>
    <rPh sb="22" eb="24">
      <t>ニュウリョク</t>
    </rPh>
    <phoneticPr fontId="36"/>
  </si>
  <si>
    <r>
      <t>E．令和７年度に2.0％を上回るベースアップをすでに実施していた場合で、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3" eb="15">
      <t>ウワマワ</t>
    </rPh>
    <rPh sb="26" eb="28">
      <t>ジッシ</t>
    </rPh>
    <rPh sb="32" eb="34">
      <t>バアイ</t>
    </rPh>
    <rPh sb="69" eb="70">
      <t>ホ</t>
    </rPh>
    <rPh sb="73" eb="74">
      <t>ホン</t>
    </rPh>
    <rPh sb="74" eb="77">
      <t>キュウフキン</t>
    </rPh>
    <rPh sb="78" eb="79">
      <t>ア</t>
    </rPh>
    <rPh sb="81" eb="83">
      <t>バアイ</t>
    </rPh>
    <rPh sb="93" eb="95">
      <t>キンガク</t>
    </rPh>
    <rPh sb="96" eb="97">
      <t>ミギ</t>
    </rPh>
    <rPh sb="98" eb="99">
      <t>ラン</t>
    </rPh>
    <rPh sb="100" eb="102">
      <t>キサイ</t>
    </rPh>
    <phoneticPr fontId="36"/>
  </si>
  <si>
    <t>令和７年度に2.0％を上回る賃金改善をすでに実施していた薬局のみ記載してください。</t>
    <rPh sb="14" eb="16">
      <t>チンギン</t>
    </rPh>
    <rPh sb="16" eb="18">
      <t>カイゼン</t>
    </rPh>
    <rPh sb="22" eb="24">
      <t>ジッシ</t>
    </rPh>
    <rPh sb="28" eb="30">
      <t>ヤッキョク</t>
    </rPh>
    <rPh sb="32" eb="34">
      <t>キサイ</t>
    </rPh>
    <phoneticPr fontId="53"/>
  </si>
  <si>
    <t>（株）▲▲薬局　代表取締役△△　△△</t>
  </si>
  <si>
    <t>（株）▲▲薬局　代表取締役△△　△△</t>
    <rPh sb="0" eb="3">
      <t>カブ</t>
    </rPh>
    <rPh sb="5" eb="7">
      <t>ヤッキョク</t>
    </rPh>
    <rPh sb="8" eb="13">
      <t>ダイヒョウトリシマリヤク</t>
    </rPh>
    <phoneticPr fontId="36"/>
  </si>
  <si>
    <r>
      <rPr>
        <b/>
        <sz val="14"/>
        <color rgb="FFFF0000"/>
        <rFont val="ＭＳ Ｐゴシック"/>
        <family val="3"/>
        <charset val="128"/>
        <scheme val="minor"/>
      </rPr>
      <t>40歳未満</t>
    </r>
    <r>
      <rPr>
        <b/>
        <sz val="11"/>
        <color theme="1"/>
        <rFont val="ＭＳ Ｐゴシック"/>
        <family val="3"/>
        <charset val="128"/>
        <scheme val="minor"/>
      </rPr>
      <t>の勤務薬剤師の賃金改善の内容</t>
    </r>
    <phoneticPr fontId="36"/>
  </si>
  <si>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51"/>
  </si>
  <si>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10"/>
        <color rgb="FFFF0000"/>
        <rFont val="ＭＳ Ｐゴシック"/>
        <family val="3"/>
        <charset val="128"/>
      </rPr>
      <t xml:space="preserve"> </t>
    </r>
    <r>
      <rPr>
        <sz val="9"/>
        <color rgb="FFFF0000"/>
        <rFont val="ＭＳ 明朝"/>
        <family val="1"/>
        <charset val="128"/>
      </rPr>
      <t>※非常勤職員等の労働時間の短い職員は１名とカウントせず、以下の常勤換算数（労働時間に応じた１未満の数値）
　　  でカウントしてください。</t>
    </r>
    <r>
      <rPr>
        <sz val="10"/>
        <color rgb="FFFF0000"/>
        <rFont val="ＭＳ Ｐゴシック"/>
        <family val="3"/>
        <charset val="128"/>
      </rPr>
      <t xml:space="preserve">
</t>
    </r>
    <r>
      <rPr>
        <sz val="10"/>
        <rFont val="ＭＳ Ｐゴシック"/>
        <family val="3"/>
        <charset val="128"/>
      </rPr>
      <t>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78" eb="84">
      <t>ヒジョウキンショクイントウ</t>
    </rPh>
    <rPh sb="96" eb="97">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3"/>
  </si>
  <si>
    <t>Ｄ．令和８年６月１日以降の
賃金改善水準（直接入力）</t>
    <rPh sb="2" eb="4">
      <t>レイワ</t>
    </rPh>
    <rPh sb="5" eb="6">
      <t>ネン</t>
    </rPh>
    <rPh sb="7" eb="8">
      <t>ガツ</t>
    </rPh>
    <rPh sb="9" eb="10">
      <t>ニチ</t>
    </rPh>
    <rPh sb="10" eb="12">
      <t>イコウ</t>
    </rPh>
    <rPh sb="14" eb="16">
      <t>チンギン</t>
    </rPh>
    <rPh sb="16" eb="18">
      <t>カイゼン</t>
    </rPh>
    <rPh sb="18" eb="20">
      <t>スイジュン</t>
    </rPh>
    <rPh sb="21" eb="23">
      <t>チョクセツ</t>
    </rPh>
    <rPh sb="22" eb="24">
      <t>チョクセツ</t>
    </rPh>
    <rPh sb="24" eb="26">
      <t>ニュウリョク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</si>
</sst>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0#######&quot;人&quot;"/>
    <numFmt numFmtId="182" formatCode="#,##0.00&quot;人&quot;"/>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b/>
      <sz val="12"/>
      <color theme="1"/>
      <name val="ＭＳ ゴシック"/>
      <family val="3"/>
      <charset val="128"/>
    </font>
    <font>
      <sz val="10"/>
      <name val="ＭＳ Ｐゴシック"/>
      <family val="3"/>
      <charset val="128"/>
    </font>
    <font>
      <b/>
      <sz val="16"/>
      <name val="ＭＳ Ｐゴシック"/>
      <family val="3"/>
      <charset val="128"/>
    </font>
    <font>
      <sz val="6"/>
      <name val="ＭＳ Ｐゴシック"/>
      <family val="3"/>
      <charset val="128"/>
    </font>
    <font>
      <sz val="16"/>
      <color theme="1"/>
      <name val="ＭＳ Ｐゴシック"/>
      <family val="3"/>
      <charset val="128"/>
      <scheme val="minor"/>
    </font>
    <font>
      <b/>
      <sz val="14"/>
      <name val="ＭＳ ゴシック"/>
      <family val="3"/>
      <charset val="128"/>
    </font>
    <font>
      <sz val="14"/>
      <color theme="1"/>
      <name val="ＭＳ Ｐゴシック"/>
      <family val="3"/>
      <charset val="128"/>
      <scheme val="minor"/>
    </font>
    <font>
      <sz val="14"/>
      <name val="ＭＳ Ｐゴシック"/>
      <family val="3"/>
      <charset val="128"/>
    </font>
    <font>
      <sz val="12"/>
      <name val="ＭＳ Ｐゴシック"/>
      <family val="3"/>
      <charset val="128"/>
    </font>
    <font>
      <b/>
      <u/>
      <sz val="12"/>
      <name val="ＭＳ Ｐゴシック"/>
      <family val="3"/>
      <charset val="128"/>
    </font>
    <font>
      <b/>
      <sz val="12"/>
      <name val="ＭＳ Ｐゴシック"/>
      <family val="3"/>
      <charset val="128"/>
    </font>
    <font>
      <u/>
      <sz val="12"/>
      <name val="ＭＳ Ｐゴシック"/>
      <family val="3"/>
      <charset val="128"/>
    </font>
    <font>
      <b/>
      <u/>
      <sz val="12"/>
      <color rgb="FFFF0000"/>
      <name val="ＭＳ Ｐゴシック"/>
      <family val="3"/>
      <charset val="128"/>
    </font>
    <font>
      <sz val="12"/>
      <color theme="1"/>
      <name val="ＭＳ Ｐゴシック"/>
      <family val="3"/>
      <charset val="128"/>
    </font>
    <font>
      <b/>
      <sz val="11"/>
      <name val="ＭＳ Ｐゴシック"/>
      <family val="3"/>
      <charset val="128"/>
      <scheme val="minor"/>
    </font>
    <font>
      <sz val="10"/>
      <color rgb="FFFF0000"/>
      <name val="ＭＳ Ｐゴシック"/>
      <family val="3"/>
      <charset val="128"/>
    </font>
    <font>
      <sz val="9"/>
      <color rgb="FFFF0000"/>
      <name val="ＭＳ 明朝"/>
      <family val="1"/>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75">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xf numFmtId="0" fontId="51" fillId="0" borderId="0">
      <alignment vertical="center"/>
    </xf>
  </cellStyleXfs>
  <cellXfs count="107">
    <xf numFmtId="0" fontId="0" fillId="0" borderId="0" xfId="0">
      <alignment vertical="center"/>
    </xf>
    <xf numFmtId="0" fontId="44"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5" borderId="5" xfId="69" applyFont="1" applyFill="1" applyBorder="1" applyAlignment="1">
      <alignment vertical="center" wrapText="1"/>
    </xf>
    <xf numFmtId="0" fontId="31" fillId="0" borderId="5" xfId="69" applyFont="1" applyBorder="1" applyAlignment="1">
      <alignment vertical="center" wrapText="1"/>
    </xf>
    <xf numFmtId="0" fontId="44" fillId="0" borderId="0" xfId="69" applyFont="1" applyAlignment="1">
      <alignment horizontal="center" vertical="center"/>
    </xf>
    <xf numFmtId="0" fontId="31" fillId="35"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3"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176" fontId="31" fillId="33" borderId="5" xfId="71" applyNumberFormat="1" applyFont="1" applyFill="1" applyBorder="1" applyAlignment="1">
      <alignment horizontal="center" vertical="center" wrapText="1"/>
    </xf>
    <xf numFmtId="177" fontId="31" fillId="33" borderId="5" xfId="71" applyNumberFormat="1" applyFont="1" applyFill="1" applyBorder="1" applyAlignment="1">
      <alignment horizontal="center" vertical="center" wrapText="1"/>
    </xf>
    <xf numFmtId="0" fontId="7" fillId="0" borderId="0" xfId="69" applyFont="1">
      <alignment vertical="center"/>
    </xf>
    <xf numFmtId="0" fontId="31" fillId="35" borderId="5" xfId="72" applyFont="1" applyFill="1" applyBorder="1" applyAlignment="1">
      <alignment vertical="center" wrapText="1"/>
    </xf>
    <xf numFmtId="0" fontId="31" fillId="35"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16" xfId="69" applyNumberFormat="1" applyFont="1" applyBorder="1" applyAlignment="1">
      <alignment horizontal="center" vertical="center" wrapText="1"/>
    </xf>
    <xf numFmtId="180" fontId="31" fillId="33" borderId="5" xfId="71" applyNumberFormat="1" applyFont="1" applyFill="1" applyBorder="1" applyAlignment="1">
      <alignment horizontal="center" vertical="center" wrapText="1"/>
    </xf>
    <xf numFmtId="0" fontId="31" fillId="0" borderId="18" xfId="69" applyFont="1" applyBorder="1" applyAlignment="1">
      <alignment vertical="center" wrapText="1"/>
    </xf>
    <xf numFmtId="180" fontId="31" fillId="33" borderId="5" xfId="69" applyNumberFormat="1" applyFont="1" applyFill="1" applyBorder="1" applyAlignment="1">
      <alignment horizontal="center" vertical="center" wrapText="1"/>
    </xf>
    <xf numFmtId="0" fontId="45"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4"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2" fillId="0" borderId="0" xfId="69" applyFont="1" applyAlignment="1">
      <alignment vertical="center" wrapText="1"/>
    </xf>
    <xf numFmtId="176" fontId="45" fillId="34" borderId="5" xfId="68" applyNumberFormat="1" applyFont="1" applyFill="1" applyBorder="1" applyAlignment="1" applyProtection="1">
      <alignment horizontal="right" vertical="center"/>
      <protection locked="0"/>
    </xf>
    <xf numFmtId="176" fontId="45" fillId="34" borderId="5" xfId="69" applyNumberFormat="1" applyFont="1" applyFill="1" applyBorder="1" applyAlignment="1" applyProtection="1">
      <alignment horizontal="right" vertical="center"/>
      <protection locked="0"/>
    </xf>
    <xf numFmtId="0" fontId="1" fillId="0" borderId="0" xfId="69" applyFont="1" applyAlignment="1">
      <alignment vertical="center" wrapText="1"/>
    </xf>
    <xf numFmtId="176" fontId="31" fillId="34" borderId="5" xfId="69" applyNumberFormat="1" applyFont="1" applyFill="1" applyBorder="1" applyAlignment="1">
      <alignment horizontal="center" vertical="center" wrapText="1"/>
    </xf>
    <xf numFmtId="178" fontId="31" fillId="34" borderId="5" xfId="71" applyNumberFormat="1" applyFont="1" applyFill="1" applyBorder="1" applyAlignment="1">
      <alignment horizontal="center" vertical="center" wrapText="1"/>
    </xf>
    <xf numFmtId="176" fontId="31" fillId="34" borderId="5" xfId="71" applyNumberFormat="1" applyFont="1" applyFill="1" applyBorder="1" applyAlignment="1">
      <alignment horizontal="center" vertical="center" wrapText="1"/>
    </xf>
    <xf numFmtId="0" fontId="49" fillId="33" borderId="5" xfId="69" applyFont="1" applyFill="1" applyBorder="1" applyAlignment="1" applyProtection="1">
      <alignment horizontal="right" vertical="center"/>
      <protection locked="0"/>
    </xf>
    <xf numFmtId="176" fontId="49" fillId="33" borderId="5" xfId="68" applyNumberFormat="1" applyFont="1" applyFill="1" applyBorder="1" applyAlignment="1" applyProtection="1">
      <alignment horizontal="right" vertical="center"/>
      <protection locked="0"/>
    </xf>
    <xf numFmtId="58" fontId="50" fillId="33" borderId="0" xfId="69" applyNumberFormat="1" applyFont="1" applyFill="1" applyAlignment="1" applyProtection="1">
      <alignment horizontal="right" vertical="center"/>
      <protection locked="0"/>
    </xf>
    <xf numFmtId="177" fontId="46" fillId="33" borderId="5" xfId="69" applyNumberFormat="1" applyFont="1" applyFill="1" applyBorder="1" applyAlignment="1">
      <alignment horizontal="center" vertical="center" wrapText="1"/>
    </xf>
    <xf numFmtId="176" fontId="46" fillId="33" borderId="5" xfId="69" applyNumberFormat="1" applyFont="1" applyFill="1" applyBorder="1" applyAlignment="1">
      <alignment horizontal="center" vertical="center" wrapText="1"/>
    </xf>
    <xf numFmtId="180" fontId="46" fillId="33" borderId="5" xfId="69" applyNumberFormat="1" applyFont="1" applyFill="1" applyBorder="1" applyAlignment="1">
      <alignment horizontal="center" vertical="center" wrapText="1"/>
    </xf>
    <xf numFmtId="179" fontId="46" fillId="33" borderId="5" xfId="69" applyNumberFormat="1" applyFont="1" applyFill="1" applyBorder="1" applyAlignment="1">
      <alignment horizontal="center" vertical="center" wrapText="1"/>
    </xf>
    <xf numFmtId="176" fontId="46" fillId="33" borderId="5" xfId="71" applyNumberFormat="1" applyFont="1" applyFill="1" applyBorder="1" applyAlignment="1">
      <alignment horizontal="center" vertical="center" wrapText="1"/>
    </xf>
    <xf numFmtId="180" fontId="46" fillId="33" borderId="5" xfId="71" applyNumberFormat="1" applyFont="1" applyFill="1" applyBorder="1" applyAlignment="1">
      <alignment horizontal="center" vertical="center" wrapText="1"/>
    </xf>
    <xf numFmtId="177" fontId="46" fillId="33" borderId="5" xfId="71" applyNumberFormat="1" applyFont="1" applyFill="1" applyBorder="1" applyAlignment="1">
      <alignment horizontal="center" vertical="center" wrapText="1"/>
    </xf>
    <xf numFmtId="0" fontId="51" fillId="0" borderId="0" xfId="74" applyAlignment="1">
      <alignment horizontal="center" vertical="center" shrinkToFit="1"/>
    </xf>
    <xf numFmtId="0" fontId="51" fillId="0" borderId="0" xfId="74">
      <alignment vertical="center"/>
    </xf>
    <xf numFmtId="0" fontId="57" fillId="36" borderId="5" xfId="74" applyFont="1" applyFill="1" applyBorder="1" applyAlignment="1">
      <alignment horizontal="center" vertical="center"/>
    </xf>
    <xf numFmtId="0" fontId="58" fillId="0" borderId="3" xfId="74" applyFont="1" applyBorder="1" applyAlignment="1">
      <alignment horizontal="center" vertical="center" shrinkToFit="1"/>
    </xf>
    <xf numFmtId="0" fontId="0" fillId="0" borderId="2" xfId="0" applyBorder="1" applyAlignment="1">
      <alignment horizontal="left" vertical="center"/>
    </xf>
    <xf numFmtId="0" fontId="0" fillId="0" borderId="2" xfId="0" applyBorder="1" applyAlignment="1">
      <alignment horizontal="left" vertical="center" wrapText="1"/>
    </xf>
    <xf numFmtId="0" fontId="58" fillId="0" borderId="5" xfId="74" applyFont="1" applyBorder="1" applyAlignment="1">
      <alignment vertical="center" wrapText="1"/>
    </xf>
    <xf numFmtId="0" fontId="51" fillId="0" borderId="1" xfId="74" applyBorder="1" applyAlignment="1">
      <alignment horizontal="center" vertical="center" shrinkToFit="1"/>
    </xf>
    <xf numFmtId="0" fontId="51" fillId="0" borderId="1" xfId="74" applyBorder="1" applyAlignment="1">
      <alignment vertical="center" wrapText="1"/>
    </xf>
    <xf numFmtId="0" fontId="58" fillId="37" borderId="3" xfId="74" applyFont="1" applyFill="1" applyBorder="1" applyAlignment="1">
      <alignment horizontal="center" vertical="center" shrinkToFit="1"/>
    </xf>
    <xf numFmtId="0" fontId="58" fillId="37" borderId="2" xfId="74" applyFont="1" applyFill="1" applyBorder="1" applyAlignment="1">
      <alignment vertical="center" wrapText="1"/>
    </xf>
    <xf numFmtId="0" fontId="58" fillId="37" borderId="5" xfId="74" applyFont="1" applyFill="1" applyBorder="1" applyAlignment="1">
      <alignment vertical="top" wrapText="1"/>
    </xf>
    <xf numFmtId="0" fontId="58" fillId="0" borderId="2" xfId="74" applyFont="1" applyBorder="1" applyAlignment="1">
      <alignment vertical="center" wrapText="1"/>
    </xf>
    <xf numFmtId="0" fontId="58" fillId="0" borderId="5" xfId="74" applyFont="1" applyBorder="1" applyAlignment="1">
      <alignment vertical="top" wrapText="1"/>
    </xf>
    <xf numFmtId="0" fontId="58" fillId="37" borderId="2" xfId="74" applyFont="1" applyFill="1" applyBorder="1">
      <alignment vertical="center"/>
    </xf>
    <xf numFmtId="0" fontId="58" fillId="37" borderId="5" xfId="74" applyFont="1" applyFill="1" applyBorder="1" applyAlignment="1">
      <alignment vertical="center" wrapText="1"/>
    </xf>
    <xf numFmtId="0" fontId="58" fillId="0" borderId="1" xfId="74" applyFont="1" applyBorder="1" applyAlignment="1">
      <alignment horizontal="center" vertical="center" shrinkToFit="1"/>
    </xf>
    <xf numFmtId="0" fontId="58" fillId="0" borderId="1" xfId="74" applyFont="1" applyBorder="1" applyAlignment="1">
      <alignment vertical="center" wrapText="1"/>
    </xf>
    <xf numFmtId="0" fontId="58" fillId="37" borderId="5" xfId="74" applyFont="1" applyFill="1" applyBorder="1" applyAlignment="1">
      <alignment horizontal="left" vertical="center" wrapText="1"/>
    </xf>
    <xf numFmtId="0" fontId="45" fillId="34" borderId="19" xfId="69" applyFont="1" applyFill="1" applyBorder="1" applyAlignment="1" applyProtection="1">
      <alignment horizontal="right" vertical="center"/>
      <protection locked="0"/>
    </xf>
    <xf numFmtId="182" fontId="46" fillId="33" borderId="5" xfId="69" applyNumberFormat="1" applyFont="1" applyFill="1" applyBorder="1" applyAlignment="1">
      <alignment horizontal="center" vertical="center" wrapText="1"/>
    </xf>
    <xf numFmtId="182" fontId="31" fillId="33" borderId="5" xfId="69" applyNumberFormat="1" applyFont="1" applyFill="1" applyBorder="1" applyAlignment="1">
      <alignment horizontal="center" vertical="center" wrapText="1"/>
    </xf>
    <xf numFmtId="181" fontId="46" fillId="33" borderId="5" xfId="69" applyNumberFormat="1" applyFont="1" applyFill="1" applyBorder="1" applyAlignment="1">
      <alignment horizontal="center" vertical="center" wrapText="1"/>
    </xf>
    <xf numFmtId="0" fontId="46" fillId="0" borderId="18" xfId="69" applyFont="1" applyBorder="1" applyAlignment="1">
      <alignment vertical="center" wrapText="1"/>
    </xf>
    <xf numFmtId="176" fontId="46" fillId="0" borderId="16" xfId="69" applyNumberFormat="1" applyFont="1" applyBorder="1" applyAlignment="1">
      <alignment horizontal="center" vertical="center" wrapText="1"/>
    </xf>
    <xf numFmtId="0" fontId="49" fillId="33" borderId="1" xfId="69" applyFont="1" applyFill="1" applyBorder="1" applyAlignment="1" applyProtection="1">
      <alignment horizontal="right" vertical="center"/>
      <protection locked="0"/>
    </xf>
    <xf numFmtId="0" fontId="8" fillId="33" borderId="3" xfId="69" applyFill="1" applyBorder="1" applyAlignment="1">
      <alignment horizontal="center" vertical="center"/>
    </xf>
    <xf numFmtId="0" fontId="8" fillId="0" borderId="0" xfId="69" applyAlignment="1">
      <alignment vertical="center" shrinkToFit="1"/>
    </xf>
    <xf numFmtId="0" fontId="43" fillId="34" borderId="0" xfId="69" applyFont="1" applyFill="1" applyAlignment="1" applyProtection="1">
      <alignment horizontal="right" vertical="center" shrinkToFit="1"/>
      <protection locked="0"/>
    </xf>
    <xf numFmtId="0" fontId="8" fillId="0" borderId="0" xfId="69" applyAlignment="1">
      <alignment horizontal="center" vertical="center" wrapText="1"/>
    </xf>
    <xf numFmtId="0" fontId="52" fillId="0" borderId="6" xfId="74" applyFont="1" applyBorder="1" applyAlignment="1">
      <alignment horizontal="left" vertical="center" shrinkToFit="1"/>
    </xf>
    <xf numFmtId="0" fontId="54" fillId="0" borderId="6" xfId="0" applyFont="1" applyBorder="1" applyAlignment="1">
      <alignment vertical="center" shrinkToFit="1"/>
    </xf>
    <xf numFmtId="0" fontId="55" fillId="36" borderId="3" xfId="74" applyFont="1" applyFill="1" applyBorder="1" applyAlignment="1">
      <alignment horizontal="center" vertical="center"/>
    </xf>
    <xf numFmtId="0" fontId="56" fillId="0" borderId="2" xfId="0" applyFont="1" applyBorder="1" applyAlignment="1">
      <alignment horizontal="center" vertical="center"/>
    </xf>
    <xf numFmtId="0" fontId="58" fillId="0" borderId="4" xfId="74" applyFont="1"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31" fillId="35" borderId="3" xfId="72" applyFont="1" applyFill="1" applyBorder="1" applyAlignment="1">
      <alignment horizontal="center" vertical="center" wrapText="1"/>
    </xf>
    <xf numFmtId="0" fontId="31" fillId="35" borderId="2" xfId="72" applyFont="1" applyFill="1" applyBorder="1" applyAlignment="1">
      <alignment horizontal="center" vertical="center" wrapText="1"/>
    </xf>
    <xf numFmtId="0" fontId="44" fillId="0" borderId="0" xfId="69" applyFont="1" applyAlignment="1">
      <alignment horizontal="left" vertical="center" wrapText="1"/>
    </xf>
    <xf numFmtId="0" fontId="44" fillId="0" borderId="0" xfId="69" applyFont="1" applyAlignment="1">
      <alignment horizontal="left" vertical="center"/>
    </xf>
    <xf numFmtId="0" fontId="45" fillId="0" borderId="0" xfId="69" applyFont="1" applyAlignment="1" applyProtection="1">
      <alignment horizontal="left" vertical="center" wrapText="1"/>
      <protection locked="0"/>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17" xfId="69" applyFont="1" applyBorder="1" applyAlignment="1">
      <alignment horizontal="center" vertical="center" wrapText="1"/>
    </xf>
    <xf numFmtId="0" fontId="31" fillId="0" borderId="18" xfId="69" applyFont="1" applyBorder="1" applyAlignment="1">
      <alignment horizontal="center" vertical="center" wrapText="1"/>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5" borderId="4" xfId="69" applyFont="1" applyFill="1" applyBorder="1" applyAlignment="1">
      <alignment horizontal="center" vertical="center" wrapText="1"/>
    </xf>
    <xf numFmtId="0" fontId="31" fillId="35" borderId="19" xfId="69" applyFont="1" applyFill="1" applyBorder="1" applyAlignment="1">
      <alignment horizontal="center" vertical="center" wrapText="1"/>
    </xf>
    <xf numFmtId="178" fontId="31" fillId="0" borderId="17" xfId="71" applyNumberFormat="1" applyFont="1" applyBorder="1" applyAlignment="1">
      <alignment horizontal="center" vertical="center" wrapText="1"/>
    </xf>
    <xf numFmtId="178" fontId="31" fillId="0" borderId="18" xfId="71" applyNumberFormat="1" applyFont="1" applyBorder="1" applyAlignment="1">
      <alignment horizontal="center" vertical="center" wrapText="1"/>
    </xf>
    <xf numFmtId="0" fontId="2" fillId="0" borderId="20" xfId="69" applyFont="1" applyBorder="1" applyAlignment="1">
      <alignment horizontal="left" vertical="center" wrapText="1"/>
    </xf>
    <xf numFmtId="0" fontId="4" fillId="0" borderId="20" xfId="69" applyFont="1" applyBorder="1" applyAlignment="1">
      <alignment horizontal="left"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83953C87-102F-47A9-B611-5AE21F4434C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129077</xdr:colOff>
      <xdr:row>8</xdr:row>
      <xdr:rowOff>599885</xdr:rowOff>
    </xdr:from>
    <xdr:to>
      <xdr:col>3</xdr:col>
      <xdr:colOff>6561667</xdr:colOff>
      <xdr:row>8</xdr:row>
      <xdr:rowOff>1165087</xdr:rowOff>
    </xdr:to>
    <xdr:sp macro="" textlink="">
      <xdr:nvSpPr>
        <xdr:cNvPr id="2" name="テキスト ボックス 1">
          <a:extLst>
            <a:ext uri="{FF2B5EF4-FFF2-40B4-BE49-F238E27FC236}">
              <a16:creationId xmlns:a16="http://schemas.microsoft.com/office/drawing/2014/main" id="{7585BA2C-3DF1-432A-B2E3-D4C5D2F0980F}"/>
            </a:ext>
          </a:extLst>
        </xdr:cNvPr>
        <xdr:cNvSpPr txBox="1"/>
      </xdr:nvSpPr>
      <xdr:spPr>
        <a:xfrm>
          <a:off x="2132855" y="4692107"/>
          <a:ext cx="6432590" cy="565202"/>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４月と５月に、常勤職員</a:t>
          </a:r>
          <a:r>
            <a:rPr kumimoji="1" lang="en-US" altLang="ja-JP" sz="1200">
              <a:latin typeface="+mn-ea"/>
              <a:ea typeface="+mn-ea"/>
            </a:rPr>
            <a:t>15</a:t>
          </a:r>
          <a:r>
            <a:rPr kumimoji="1" lang="ja-JP" altLang="en-US" sz="1200">
              <a:latin typeface="+mn-ea"/>
              <a:ea typeface="+mn-ea"/>
            </a:rPr>
            <a:t>名、非常勤職員</a:t>
          </a:r>
          <a:r>
            <a:rPr kumimoji="1" lang="en-US" altLang="ja-JP" sz="1200" baseline="30000">
              <a:latin typeface="+mn-ea"/>
              <a:ea typeface="+mn-ea"/>
            </a:rPr>
            <a:t>※</a:t>
          </a:r>
          <a:r>
            <a:rPr kumimoji="1" lang="ja-JP" altLang="en-US" sz="1200">
              <a:latin typeface="+mn-ea"/>
              <a:ea typeface="+mn-ea"/>
            </a:rPr>
            <a:t>５名の基本給を上げた場合</a:t>
          </a:r>
        </a:p>
        <a:p>
          <a:r>
            <a:rPr kumimoji="1" lang="ja-JP" altLang="en-US" sz="1200">
              <a:latin typeface="+mn-ea"/>
              <a:ea typeface="+mn-ea"/>
            </a:rPr>
            <a:t>　          ⇒　（４月に引き上げた職員</a:t>
          </a:r>
          <a:r>
            <a:rPr kumimoji="1" lang="en-US" altLang="ja-JP" sz="1200">
              <a:latin typeface="+mn-ea"/>
              <a:ea typeface="+mn-ea"/>
            </a:rPr>
            <a:t>18.75</a:t>
          </a:r>
          <a:r>
            <a:rPr kumimoji="1" lang="ja-JP" altLang="en-US" sz="1200">
              <a:latin typeface="+mn-ea"/>
              <a:ea typeface="+mn-ea"/>
            </a:rPr>
            <a:t>名＋５月に引き上げた職員</a:t>
          </a:r>
          <a:r>
            <a:rPr kumimoji="1" lang="en-US" altLang="ja-JP" sz="1200">
              <a:latin typeface="+mn-ea"/>
              <a:ea typeface="+mn-ea"/>
            </a:rPr>
            <a:t>18.75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２か月＝</a:t>
          </a:r>
          <a:r>
            <a:rPr kumimoji="1" lang="en-US" altLang="ja-JP" sz="1200" u="dbl">
              <a:latin typeface="+mn-ea"/>
              <a:ea typeface="+mn-ea"/>
            </a:rPr>
            <a:t>18.75</a:t>
          </a:r>
          <a:r>
            <a:rPr kumimoji="1" lang="ja-JP" altLang="en-US" sz="1200" u="dbl">
              <a:latin typeface="+mn-ea"/>
              <a:ea typeface="+mn-ea"/>
            </a:rPr>
            <a:t>人</a:t>
          </a:r>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179294</xdr:colOff>
      <xdr:row>8</xdr:row>
      <xdr:rowOff>2464920</xdr:rowOff>
    </xdr:from>
    <xdr:to>
      <xdr:col>3</xdr:col>
      <xdr:colOff>6424706</xdr:colOff>
      <xdr:row>8</xdr:row>
      <xdr:rowOff>3012954</xdr:rowOff>
    </xdr:to>
    <xdr:sp macro="" textlink="">
      <xdr:nvSpPr>
        <xdr:cNvPr id="3" name="テキスト ボックス 2">
          <a:extLst>
            <a:ext uri="{FF2B5EF4-FFF2-40B4-BE49-F238E27FC236}">
              <a16:creationId xmlns:a16="http://schemas.microsoft.com/office/drawing/2014/main" id="{EB814237-60BC-4827-8CDF-C69CF035630A}"/>
            </a:ext>
          </a:extLst>
        </xdr:cNvPr>
        <xdr:cNvSpPr txBox="1"/>
      </xdr:nvSpPr>
      <xdr:spPr>
        <a:xfrm>
          <a:off x="2185894" y="6465420"/>
          <a:ext cx="6245412" cy="54803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時間労働</a:t>
          </a:r>
          <a:r>
            <a:rPr kumimoji="1" lang="ja-JP" altLang="en-US" sz="1200" baseline="0">
              <a:latin typeface="+mn-ea"/>
              <a:ea typeface="+mn-ea"/>
            </a:rPr>
            <a:t> </a:t>
          </a:r>
          <a:endParaRPr kumimoji="1" lang="en-US" altLang="ja-JP" sz="1200" baseline="0">
            <a:latin typeface="+mn-ea"/>
            <a:ea typeface="+mn-ea"/>
          </a:endParaRPr>
        </a:p>
        <a:p>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63500</xdr:colOff>
      <xdr:row>9</xdr:row>
      <xdr:rowOff>612587</xdr:rowOff>
    </xdr:from>
    <xdr:to>
      <xdr:col>3</xdr:col>
      <xdr:colOff>6533444</xdr:colOff>
      <xdr:row>9</xdr:row>
      <xdr:rowOff>1418167</xdr:rowOff>
    </xdr:to>
    <xdr:sp macro="" textlink="">
      <xdr:nvSpPr>
        <xdr:cNvPr id="4" name="テキスト ボックス 3">
          <a:extLst>
            <a:ext uri="{FF2B5EF4-FFF2-40B4-BE49-F238E27FC236}">
              <a16:creationId xmlns:a16="http://schemas.microsoft.com/office/drawing/2014/main" id="{C8FEEB11-8867-4DCD-A55B-891F757DA5D3}"/>
            </a:ext>
          </a:extLst>
        </xdr:cNvPr>
        <xdr:cNvSpPr txBox="1"/>
      </xdr:nvSpPr>
      <xdr:spPr>
        <a:xfrm>
          <a:off x="2067278" y="7752809"/>
          <a:ext cx="6469944" cy="805580"/>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４月と５月に、常勤職員</a:t>
          </a:r>
          <a:r>
            <a:rPr kumimoji="1" lang="en-US" altLang="ja-JP" sz="1200" b="0">
              <a:latin typeface="+mn-ea"/>
              <a:ea typeface="+mn-ea"/>
            </a:rPr>
            <a:t>15</a:t>
          </a:r>
          <a:r>
            <a:rPr kumimoji="1" lang="ja-JP" altLang="en-US" sz="1200" b="0">
              <a:latin typeface="+mn-ea"/>
              <a:ea typeface="+mn-ea"/>
            </a:rPr>
            <a:t>名の基本給を毎月</a:t>
          </a:r>
          <a:r>
            <a:rPr kumimoji="1" lang="en-US" altLang="ja-JP" sz="1200" b="0">
              <a:latin typeface="+mn-ea"/>
              <a:ea typeface="+mn-ea"/>
            </a:rPr>
            <a:t>5,000</a:t>
          </a:r>
          <a:r>
            <a:rPr kumimoji="1" lang="ja-JP" altLang="en-US" sz="1200" b="0">
              <a:latin typeface="+mn-ea"/>
              <a:ea typeface="+mn-ea"/>
            </a:rPr>
            <a:t>円、非常勤職員５名の基本給を</a:t>
          </a:r>
          <a:endParaRPr kumimoji="1" lang="en-US" altLang="ja-JP" sz="1200" b="0">
            <a:latin typeface="+mn-ea"/>
            <a:ea typeface="+mn-ea"/>
          </a:endParaRPr>
        </a:p>
        <a:p>
          <a:r>
            <a:rPr kumimoji="1" lang="en-US" altLang="ja-JP" sz="1200" b="0">
              <a:latin typeface="+mn-ea"/>
              <a:ea typeface="+mn-ea"/>
            </a:rPr>
            <a:t>             </a:t>
          </a:r>
          <a:r>
            <a:rPr kumimoji="1" lang="ja-JP" altLang="en-US" sz="1200" b="0">
              <a:latin typeface="+mn-ea"/>
              <a:ea typeface="+mn-ea"/>
            </a:rPr>
            <a:t>毎月</a:t>
          </a:r>
          <a:r>
            <a:rPr kumimoji="1" lang="en-US" altLang="ja-JP" sz="1200" b="0">
              <a:latin typeface="+mn-ea"/>
              <a:ea typeface="+mn-ea"/>
            </a:rPr>
            <a:t>4,000</a:t>
          </a:r>
          <a:r>
            <a:rPr kumimoji="1" lang="ja-JP" altLang="en-US" sz="1200" b="0">
              <a:latin typeface="+mn-ea"/>
              <a:ea typeface="+mn-ea"/>
            </a:rPr>
            <a:t>円上げた場合</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u="none">
              <a:latin typeface="+mn-ea"/>
              <a:ea typeface="+mn-ea"/>
            </a:rPr>
            <a:t>190,000</a:t>
          </a:r>
          <a:r>
            <a:rPr kumimoji="1" lang="ja-JP" altLang="en-US" sz="1200" b="0">
              <a:latin typeface="+mn-ea"/>
              <a:ea typeface="+mn-ea"/>
            </a:rPr>
            <a:t>円）</a:t>
          </a:r>
          <a:endParaRPr kumimoji="1" lang="en-US" altLang="ja-JP" sz="1200" b="0">
            <a:latin typeface="+mn-ea"/>
            <a:ea typeface="+mn-ea"/>
          </a:endParaRPr>
        </a:p>
        <a:p>
          <a:r>
            <a:rPr kumimoji="1" lang="ja-JP" altLang="en-US" sz="1200" b="0">
              <a:latin typeface="+mn-ea"/>
              <a:ea typeface="+mn-ea"/>
            </a:rPr>
            <a:t>　　　　⇒　</a:t>
          </a:r>
          <a:r>
            <a:rPr kumimoji="1" lang="en-US" altLang="ja-JP" sz="1200" b="0">
              <a:latin typeface="+mn-ea"/>
              <a:ea typeface="+mn-ea"/>
            </a:rPr>
            <a:t>190,000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18.75</a:t>
          </a:r>
          <a:r>
            <a:rPr kumimoji="1" lang="ja-JP" altLang="en-US" sz="1200" b="0">
              <a:latin typeface="+mn-ea"/>
              <a:ea typeface="+mn-ea"/>
            </a:rPr>
            <a:t>名＋５月に上げた職員</a:t>
          </a:r>
          <a:r>
            <a:rPr kumimoji="1" lang="en-US" altLang="ja-JP" sz="1200" b="0">
              <a:latin typeface="+mn-ea"/>
              <a:ea typeface="+mn-ea"/>
            </a:rPr>
            <a:t>18.75</a:t>
          </a:r>
          <a:r>
            <a:rPr kumimoji="1" lang="ja-JP" altLang="en-US" sz="1200" b="0">
              <a:latin typeface="+mn-ea"/>
              <a:ea typeface="+mn-ea"/>
            </a:rPr>
            <a:t>名）＝</a:t>
          </a:r>
          <a:r>
            <a:rPr kumimoji="1" lang="en-US" altLang="ja-JP" sz="1200" b="0" u="dbl">
              <a:latin typeface="+mn-ea"/>
              <a:ea typeface="+mn-ea"/>
            </a:rPr>
            <a:t>5,066.666…</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99786</xdr:colOff>
      <xdr:row>8</xdr:row>
      <xdr:rowOff>163286</xdr:rowOff>
    </xdr:from>
    <xdr:to>
      <xdr:col>5</xdr:col>
      <xdr:colOff>6023429</xdr:colOff>
      <xdr:row>13</xdr:row>
      <xdr:rowOff>145142</xdr:rowOff>
    </xdr:to>
    <xdr:sp macro="" textlink="">
      <xdr:nvSpPr>
        <xdr:cNvPr id="2" name="正方形/長方形 1">
          <a:extLst>
            <a:ext uri="{FF2B5EF4-FFF2-40B4-BE49-F238E27FC236}">
              <a16:creationId xmlns:a16="http://schemas.microsoft.com/office/drawing/2014/main" id="{4E221068-10AC-1B15-DB86-7E8065D12FCC}"/>
            </a:ext>
          </a:extLst>
        </xdr:cNvPr>
        <xdr:cNvSpPr/>
      </xdr:nvSpPr>
      <xdr:spPr bwMode="auto">
        <a:xfrm>
          <a:off x="8509000" y="3955143"/>
          <a:ext cx="5923643" cy="3710213"/>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1200">
              <a:solidFill>
                <a:sysClr val="windowText" lastClr="000000"/>
              </a:solidFill>
            </a:rPr>
            <a:t>　＜同一グループ内の保険薬局が５店舗の場合＞</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申請額</a:t>
          </a:r>
          <a:r>
            <a:rPr kumimoji="1" lang="en-US" altLang="ja-JP" sz="1200">
              <a:solidFill>
                <a:sysClr val="windowText" lastClr="000000"/>
              </a:solidFill>
            </a:rPr>
            <a:t>】</a:t>
          </a:r>
          <a:r>
            <a:rPr kumimoji="1" lang="ja-JP" altLang="en-US" sz="1200">
              <a:solidFill>
                <a:sysClr val="windowText" lastClr="000000"/>
              </a:solidFill>
            </a:rPr>
            <a:t>　</a:t>
          </a:r>
          <a:r>
            <a:rPr kumimoji="1" lang="en-US" altLang="ja-JP" sz="1200">
              <a:solidFill>
                <a:sysClr val="windowText" lastClr="000000"/>
              </a:solidFill>
            </a:rPr>
            <a:t>145,000</a:t>
          </a:r>
          <a:r>
            <a:rPr kumimoji="1" lang="ja-JP" altLang="en-US" sz="1200">
              <a:solidFill>
                <a:sysClr val="windowText" lastClr="000000"/>
              </a:solidFill>
            </a:rPr>
            <a:t>円</a:t>
          </a:r>
          <a:r>
            <a:rPr kumimoji="1" lang="en-US" altLang="ja-JP" sz="1200">
              <a:solidFill>
                <a:sysClr val="windowText" lastClr="000000"/>
              </a:solidFill>
            </a:rPr>
            <a:t>×</a:t>
          </a:r>
          <a:r>
            <a:rPr kumimoji="1" lang="ja-JP" altLang="en-US" sz="1200">
              <a:solidFill>
                <a:sysClr val="windowText" lastClr="000000"/>
              </a:solidFill>
            </a:rPr>
            <a:t>５店舗＝</a:t>
          </a:r>
          <a:r>
            <a:rPr kumimoji="1" lang="en-US" altLang="ja-JP" sz="1200">
              <a:solidFill>
                <a:sysClr val="windowText" lastClr="000000"/>
              </a:solidFill>
            </a:rPr>
            <a:t>725,000</a:t>
          </a:r>
          <a:r>
            <a:rPr kumimoji="1" lang="ja-JP" altLang="en-US" sz="1200">
              <a:solidFill>
                <a:sysClr val="windowText" lastClr="000000"/>
              </a:solidFill>
            </a:rPr>
            <a:t>円</a:t>
          </a:r>
          <a:endParaRPr kumimoji="1" lang="en-US" altLang="ja-JP" sz="1200">
            <a:solidFill>
              <a:sysClr val="windowText" lastClr="000000"/>
            </a:solidFill>
          </a:endParaRPr>
        </a:p>
        <a:p>
          <a:pPr algn="l"/>
          <a:r>
            <a:rPr kumimoji="1" lang="ja-JP" altLang="en-US" sz="1200">
              <a:solidFill>
                <a:sysClr val="windowText" lastClr="000000"/>
              </a:solidFill>
            </a:rPr>
            <a:t>　↓</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ja-JP" altLang="en-US" sz="1200" u="sng">
              <a:solidFill>
                <a:sysClr val="windowText" lastClr="000000"/>
              </a:solidFill>
            </a:rPr>
            <a:t>この給付金を活用して、以下の内容で賃金改善を実施。</a:t>
          </a:r>
          <a:endParaRPr kumimoji="1" lang="en-US" altLang="ja-JP" sz="1200" u="sng">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対象者</a:t>
          </a:r>
          <a:r>
            <a:rPr kumimoji="1" lang="en-US" altLang="ja-JP" sz="1200">
              <a:solidFill>
                <a:sysClr val="windowText" lastClr="000000"/>
              </a:solidFill>
            </a:rPr>
            <a:t>】</a:t>
          </a:r>
          <a:r>
            <a:rPr kumimoji="1" lang="ja-JP" altLang="en-US" sz="1200">
              <a:solidFill>
                <a:sysClr val="windowText" lastClr="000000"/>
              </a:solidFill>
            </a:rPr>
            <a:t>（５店舗合計）</a:t>
          </a:r>
          <a:endParaRPr kumimoji="1" lang="en-US" altLang="ja-JP" sz="1200">
            <a:solidFill>
              <a:sysClr val="windowText" lastClr="000000"/>
            </a:solidFill>
          </a:endParaRPr>
        </a:p>
        <a:p>
          <a:pPr algn="l"/>
          <a:r>
            <a:rPr kumimoji="1" lang="ja-JP" altLang="en-US" sz="1200">
              <a:solidFill>
                <a:sysClr val="windowText" lastClr="000000"/>
              </a:solidFill>
            </a:rPr>
            <a:t>　○常勤職員　　　</a:t>
          </a:r>
          <a:r>
            <a:rPr kumimoji="1" lang="en-US" altLang="ja-JP" sz="1200">
              <a:solidFill>
                <a:sysClr val="windowText" lastClr="000000"/>
              </a:solidFill>
            </a:rPr>
            <a:t>15</a:t>
          </a:r>
          <a:r>
            <a:rPr kumimoji="1" lang="ja-JP" altLang="en-US" sz="1200">
              <a:solidFill>
                <a:sysClr val="windowText" lastClr="000000"/>
              </a:solidFill>
            </a:rPr>
            <a:t>名（薬剤師）</a:t>
          </a:r>
          <a:endParaRPr kumimoji="1" lang="en-US" altLang="ja-JP" sz="1200">
            <a:solidFill>
              <a:sysClr val="windowText" lastClr="000000"/>
            </a:solidFill>
          </a:endParaRPr>
        </a:p>
        <a:p>
          <a:pPr algn="l"/>
          <a:r>
            <a:rPr kumimoji="1" lang="ja-JP" altLang="en-US" sz="1200">
              <a:solidFill>
                <a:sysClr val="windowText" lastClr="000000"/>
              </a:solidFill>
            </a:rPr>
            <a:t>　○非常勤職員　　</a:t>
          </a:r>
          <a:r>
            <a:rPr kumimoji="1" lang="en-US" altLang="ja-JP" sz="1200">
              <a:solidFill>
                <a:sysClr val="windowText" lastClr="000000"/>
              </a:solidFill>
            </a:rPr>
            <a:t>5</a:t>
          </a:r>
          <a:r>
            <a:rPr kumimoji="1" lang="ja-JP" altLang="en-US" sz="1200">
              <a:solidFill>
                <a:sysClr val="windowText" lastClr="000000"/>
              </a:solidFill>
            </a:rPr>
            <a:t>名（事務職員）　</a:t>
          </a:r>
          <a:r>
            <a:rPr kumimoji="1" lang="en-US" altLang="ja-JP" sz="1200">
              <a:solidFill>
                <a:sysClr val="windowText" lastClr="000000"/>
              </a:solidFill>
            </a:rPr>
            <a:t>※</a:t>
          </a:r>
          <a:r>
            <a:rPr kumimoji="1" lang="ja-JP" altLang="en-US" sz="1200">
              <a:solidFill>
                <a:sysClr val="windowText" lastClr="000000"/>
              </a:solidFill>
            </a:rPr>
            <a:t>常勤換算では</a:t>
          </a:r>
          <a:r>
            <a:rPr kumimoji="1" lang="en-US" altLang="ja-JP" sz="1200">
              <a:solidFill>
                <a:sysClr val="windowText" lastClr="000000"/>
              </a:solidFill>
            </a:rPr>
            <a:t>0.75</a:t>
          </a:r>
          <a:r>
            <a:rPr kumimoji="1" lang="ja-JP" altLang="en-US" sz="1200">
              <a:solidFill>
                <a:sysClr val="windowText" lastClr="000000"/>
              </a:solidFill>
            </a:rPr>
            <a:t>名</a:t>
          </a:r>
          <a:r>
            <a:rPr kumimoji="1" lang="en-US" altLang="ja-JP" sz="1200">
              <a:solidFill>
                <a:sysClr val="windowText" lastClr="000000"/>
              </a:solidFill>
            </a:rPr>
            <a:t>×5</a:t>
          </a:r>
          <a:r>
            <a:rPr kumimoji="1" lang="ja-JP" altLang="en-US" sz="1200">
              <a:solidFill>
                <a:sysClr val="windowText" lastClr="000000"/>
              </a:solidFill>
            </a:rPr>
            <a:t>＝</a:t>
          </a:r>
          <a:r>
            <a:rPr kumimoji="1" lang="en-US" altLang="ja-JP" sz="1200">
              <a:solidFill>
                <a:sysClr val="windowText" lastClr="000000"/>
              </a:solidFill>
            </a:rPr>
            <a:t>3.75</a:t>
          </a:r>
          <a:r>
            <a:rPr kumimoji="1" lang="ja-JP" altLang="en-US" sz="1200">
              <a:solidFill>
                <a:sysClr val="windowText" lastClr="000000"/>
              </a:solidFill>
            </a:rPr>
            <a:t>名</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賃金改善の内容</a:t>
          </a:r>
          <a:r>
            <a:rPr kumimoji="1" lang="en-US" altLang="ja-JP" sz="1200">
              <a:solidFill>
                <a:sysClr val="windowText" lastClr="000000"/>
              </a:solidFill>
            </a:rPr>
            <a:t>】</a:t>
          </a:r>
        </a:p>
        <a:p>
          <a:pPr algn="l"/>
          <a:r>
            <a:rPr kumimoji="1" lang="ja-JP" altLang="en-US" sz="1200">
              <a:solidFill>
                <a:sysClr val="windowText" lastClr="000000"/>
              </a:solidFill>
            </a:rPr>
            <a:t>　○基本給　　４～５月に、常勤職員は</a:t>
          </a:r>
          <a:r>
            <a:rPr kumimoji="1" lang="en-US" altLang="ja-JP" sz="1200">
              <a:solidFill>
                <a:sysClr val="windowText" lastClr="000000"/>
              </a:solidFill>
            </a:rPr>
            <a:t>5,000</a:t>
          </a:r>
          <a:r>
            <a:rPr kumimoji="1" lang="ja-JP" altLang="en-US" sz="1200">
              <a:solidFill>
                <a:sysClr val="windowText" lastClr="000000"/>
              </a:solidFill>
            </a:rPr>
            <a:t>円アップ、非常勤職員は</a:t>
          </a:r>
          <a:r>
            <a:rPr kumimoji="1" lang="en-US" altLang="ja-JP" sz="1200">
              <a:solidFill>
                <a:sysClr val="windowText" lastClr="000000"/>
              </a:solidFill>
            </a:rPr>
            <a:t>4,000</a:t>
          </a:r>
          <a:r>
            <a:rPr kumimoji="1" lang="ja-JP" altLang="en-US" sz="1200">
              <a:solidFill>
                <a:sysClr val="windowText" lastClr="000000"/>
              </a:solidFill>
            </a:rPr>
            <a:t>円アップ</a:t>
          </a:r>
          <a:endParaRPr kumimoji="1" lang="en-US" altLang="ja-JP" sz="1200">
            <a:solidFill>
              <a:sysClr val="windowText" lastClr="000000"/>
            </a:solidFill>
          </a:endParaRPr>
        </a:p>
        <a:p>
          <a:pPr algn="l"/>
          <a:r>
            <a:rPr kumimoji="1" lang="ja-JP" altLang="en-US" sz="1200">
              <a:solidFill>
                <a:sysClr val="windowText" lastClr="000000"/>
              </a:solidFill>
            </a:rPr>
            <a:t>　　　　　　　　　（いずれも</a:t>
          </a:r>
          <a:r>
            <a:rPr kumimoji="1" lang="en-US" altLang="ja-JP" sz="1200">
              <a:solidFill>
                <a:sysClr val="windowText" lastClr="000000"/>
              </a:solidFill>
            </a:rPr>
            <a:t>R8.6</a:t>
          </a:r>
          <a:r>
            <a:rPr kumimoji="1" lang="ja-JP" altLang="en-US" sz="1200">
              <a:solidFill>
                <a:sysClr val="windowText" lastClr="000000"/>
              </a:solidFill>
            </a:rPr>
            <a:t>以降もその水準を維持）</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○一時金　　</a:t>
          </a:r>
          <a:r>
            <a:rPr kumimoji="1" lang="en-US" altLang="ja-JP" sz="1200">
              <a:solidFill>
                <a:sysClr val="windowText" lastClr="000000"/>
              </a:solidFill>
            </a:rPr>
            <a:t>R7.12</a:t>
          </a:r>
          <a:r>
            <a:rPr kumimoji="1" lang="ja-JP" altLang="en-US" sz="1200">
              <a:solidFill>
                <a:sysClr val="windowText" lastClr="000000"/>
              </a:solidFill>
            </a:rPr>
            <a:t>～</a:t>
          </a:r>
          <a:r>
            <a:rPr kumimoji="1" lang="en-US" altLang="ja-JP" sz="1200">
              <a:solidFill>
                <a:sysClr val="windowText" lastClr="000000"/>
              </a:solidFill>
            </a:rPr>
            <a:t>R8.3</a:t>
          </a:r>
          <a:r>
            <a:rPr kumimoji="1" lang="ja-JP" altLang="en-US" sz="1200">
              <a:solidFill>
                <a:sysClr val="windowText" lastClr="000000"/>
              </a:solidFill>
            </a:rPr>
            <a:t>分として、常勤職員には総額</a:t>
          </a:r>
          <a:r>
            <a:rPr kumimoji="1" lang="en-US" altLang="ja-JP" sz="1200">
              <a:solidFill>
                <a:sysClr val="windowText" lastClr="000000"/>
              </a:solidFill>
            </a:rPr>
            <a:t>600,000</a:t>
          </a:r>
          <a:r>
            <a:rPr kumimoji="1" lang="ja-JP" altLang="en-US" sz="1200">
              <a:solidFill>
                <a:sysClr val="windowText" lastClr="000000"/>
              </a:solidFill>
            </a:rPr>
            <a:t>円の一時金を支給</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10,000</a:t>
          </a:r>
          <a:r>
            <a:rPr kumimoji="1" lang="ja-JP" altLang="en-US" sz="1200">
              <a:solidFill>
                <a:sysClr val="windowText" lastClr="000000"/>
              </a:solidFill>
            </a:rPr>
            <a:t>円</a:t>
          </a:r>
          <a:r>
            <a:rPr kumimoji="1" lang="en-US" altLang="ja-JP" sz="1200">
              <a:solidFill>
                <a:sysClr val="windowText" lastClr="000000"/>
              </a:solidFill>
            </a:rPr>
            <a:t>/</a:t>
          </a:r>
          <a:r>
            <a:rPr kumimoji="1" lang="ja-JP" altLang="en-US" sz="1200">
              <a:solidFill>
                <a:sysClr val="windowText" lastClr="000000"/>
              </a:solidFill>
            </a:rPr>
            <a:t>月</a:t>
          </a:r>
          <a:r>
            <a:rPr kumimoji="1" lang="en-US" altLang="ja-JP" sz="1200">
              <a:solidFill>
                <a:sysClr val="windowText" lastClr="000000"/>
              </a:solidFill>
            </a:rPr>
            <a:t>×</a:t>
          </a:r>
          <a:r>
            <a:rPr kumimoji="1" lang="ja-JP" altLang="en-US" sz="1200">
              <a:solidFill>
                <a:sysClr val="windowText" lastClr="000000"/>
              </a:solidFill>
            </a:rPr>
            <a:t>４か月</a:t>
          </a:r>
          <a:r>
            <a:rPr kumimoji="1" lang="en-US" altLang="ja-JP" sz="1200">
              <a:solidFill>
                <a:sysClr val="windowText" lastClr="000000"/>
              </a:solidFill>
            </a:rPr>
            <a:t>×15</a:t>
          </a:r>
          <a:r>
            <a:rPr kumimoji="1" lang="ja-JP" altLang="en-US" sz="1200">
              <a:solidFill>
                <a:sysClr val="windowText" lastClr="000000"/>
              </a:solidFill>
            </a:rPr>
            <a:t>名＝</a:t>
          </a:r>
          <a:r>
            <a:rPr kumimoji="1" lang="en-US" altLang="ja-JP" sz="1200">
              <a:solidFill>
                <a:sysClr val="windowText" lastClr="000000"/>
              </a:solidFill>
            </a:rPr>
            <a:t>600,000</a:t>
          </a:r>
          <a:r>
            <a:rPr kumimoji="1" lang="ja-JP" altLang="en-US" sz="1200">
              <a:solidFill>
                <a:sysClr val="windowText" lastClr="000000"/>
              </a:solidFill>
            </a:rPr>
            <a:t>円）</a:t>
          </a:r>
          <a:endParaRPr kumimoji="1" lang="en-US" altLang="ja-JP" sz="1200">
            <a:solidFill>
              <a:sysClr val="windowText" lastClr="000000"/>
            </a:solidFill>
          </a:endParaRPr>
        </a:p>
        <a:p>
          <a:pPr algn="l"/>
          <a:r>
            <a:rPr kumimoji="1" lang="ja-JP" altLang="en-US" sz="1200">
              <a:solidFill>
                <a:sysClr val="windowText" lastClr="000000"/>
              </a:solidFill>
            </a:rPr>
            <a:t>　　　　　　　　　非常勤職員は総額</a:t>
          </a:r>
          <a:r>
            <a:rPr kumimoji="1" lang="en-US" altLang="ja-JP" sz="1200">
              <a:solidFill>
                <a:sysClr val="windowText" lastClr="000000"/>
              </a:solidFill>
            </a:rPr>
            <a:t>160,000</a:t>
          </a:r>
          <a:r>
            <a:rPr kumimoji="1" lang="ja-JP" altLang="en-US" sz="1200">
              <a:solidFill>
                <a:sysClr val="windowText" lastClr="000000"/>
              </a:solidFill>
            </a:rPr>
            <a:t>円の一時金を支給</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8,000</a:t>
          </a:r>
          <a:r>
            <a:rPr kumimoji="1" lang="ja-JP" altLang="en-US" sz="1200">
              <a:solidFill>
                <a:sysClr val="windowText" lastClr="000000"/>
              </a:solidFill>
            </a:rPr>
            <a:t>円</a:t>
          </a:r>
          <a:r>
            <a:rPr kumimoji="1" lang="en-US" altLang="ja-JP" sz="1200">
              <a:solidFill>
                <a:sysClr val="windowText" lastClr="000000"/>
              </a:solidFill>
            </a:rPr>
            <a:t>/</a:t>
          </a:r>
          <a:r>
            <a:rPr kumimoji="1" lang="ja-JP" altLang="en-US" sz="1200">
              <a:solidFill>
                <a:sysClr val="windowText" lastClr="000000"/>
              </a:solidFill>
            </a:rPr>
            <a:t>月</a:t>
          </a:r>
          <a:r>
            <a:rPr kumimoji="1" lang="en-US" altLang="ja-JP" sz="1200">
              <a:solidFill>
                <a:sysClr val="windowText" lastClr="000000"/>
              </a:solidFill>
            </a:rPr>
            <a:t>×</a:t>
          </a:r>
          <a:r>
            <a:rPr kumimoji="1" lang="ja-JP" altLang="en-US" sz="1200">
              <a:solidFill>
                <a:sysClr val="windowText" lastClr="000000"/>
              </a:solidFill>
            </a:rPr>
            <a:t>４か月</a:t>
          </a:r>
          <a:r>
            <a:rPr kumimoji="1" lang="en-US" altLang="ja-JP" sz="1200">
              <a:solidFill>
                <a:sysClr val="windowText" lastClr="000000"/>
              </a:solidFill>
            </a:rPr>
            <a:t>×5</a:t>
          </a:r>
          <a:r>
            <a:rPr kumimoji="1" lang="ja-JP" altLang="en-US" sz="1200">
              <a:solidFill>
                <a:sysClr val="windowText" lastClr="000000"/>
              </a:solidFill>
            </a:rPr>
            <a:t>名＝</a:t>
          </a:r>
          <a:r>
            <a:rPr kumimoji="1" lang="en-US" altLang="ja-JP" sz="1200">
              <a:solidFill>
                <a:sysClr val="windowText" lastClr="000000"/>
              </a:solidFill>
            </a:rPr>
            <a:t>160,000</a:t>
          </a:r>
          <a:r>
            <a:rPr kumimoji="1" lang="ja-JP" altLang="en-US" sz="1200">
              <a:solidFill>
                <a:sysClr val="windowText" lastClr="000000"/>
              </a:solidFill>
            </a:rPr>
            <a:t>円）</a:t>
          </a:r>
        </a:p>
      </xdr:txBody>
    </xdr:sp>
    <xdr:clientData/>
  </xdr:twoCellAnchor>
  <xdr:twoCellAnchor>
    <xdr:from>
      <xdr:col>0</xdr:col>
      <xdr:colOff>1469571</xdr:colOff>
      <xdr:row>1</xdr:row>
      <xdr:rowOff>54429</xdr:rowOff>
    </xdr:from>
    <xdr:to>
      <xdr:col>3</xdr:col>
      <xdr:colOff>843643</xdr:colOff>
      <xdr:row>1</xdr:row>
      <xdr:rowOff>553358</xdr:rowOff>
    </xdr:to>
    <xdr:sp macro="" textlink="">
      <xdr:nvSpPr>
        <xdr:cNvPr id="3" name="正方形/長方形 2">
          <a:extLst>
            <a:ext uri="{FF2B5EF4-FFF2-40B4-BE49-F238E27FC236}">
              <a16:creationId xmlns:a16="http://schemas.microsoft.com/office/drawing/2014/main" id="{E21944E0-A8D6-4695-9E3E-84A0E5CEB31F}"/>
            </a:ext>
          </a:extLst>
        </xdr:cNvPr>
        <xdr:cNvSpPr/>
      </xdr:nvSpPr>
      <xdr:spPr bwMode="auto">
        <a:xfrm>
          <a:off x="1469571" y="381000"/>
          <a:ext cx="4816929" cy="498929"/>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1600">
              <a:solidFill>
                <a:sysClr val="windowText" lastClr="000000"/>
              </a:solidFill>
            </a:rPr>
            <a:t>●黄色のセルに、必要事項を入力してください。</a:t>
          </a:r>
        </a:p>
      </xdr:txBody>
    </xdr:sp>
    <xdr:clientData/>
  </xdr:twoCellAnchor>
  <xdr:twoCellAnchor>
    <xdr:from>
      <xdr:col>4</xdr:col>
      <xdr:colOff>1596571</xdr:colOff>
      <xdr:row>10</xdr:row>
      <xdr:rowOff>72572</xdr:rowOff>
    </xdr:from>
    <xdr:to>
      <xdr:col>5</xdr:col>
      <xdr:colOff>108858</xdr:colOff>
      <xdr:row>11</xdr:row>
      <xdr:rowOff>353786</xdr:rowOff>
    </xdr:to>
    <xdr:sp macro="" textlink="">
      <xdr:nvSpPr>
        <xdr:cNvPr id="4" name="矢印: 左 3">
          <a:extLst>
            <a:ext uri="{FF2B5EF4-FFF2-40B4-BE49-F238E27FC236}">
              <a16:creationId xmlns:a16="http://schemas.microsoft.com/office/drawing/2014/main" id="{4A8CB78C-387D-2156-ACEC-39318E8F37E7}"/>
            </a:ext>
          </a:extLst>
        </xdr:cNvPr>
        <xdr:cNvSpPr/>
      </xdr:nvSpPr>
      <xdr:spPr bwMode="auto">
        <a:xfrm>
          <a:off x="8091714" y="5334001"/>
          <a:ext cx="426358" cy="1006928"/>
        </a:xfrm>
        <a:prstGeom prst="left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852715</xdr:colOff>
      <xdr:row>4</xdr:row>
      <xdr:rowOff>281216</xdr:rowOff>
    </xdr:from>
    <xdr:to>
      <xdr:col>8</xdr:col>
      <xdr:colOff>771072</xdr:colOff>
      <xdr:row>5</xdr:row>
      <xdr:rowOff>1079500</xdr:rowOff>
    </xdr:to>
    <xdr:sp macro="" textlink="">
      <xdr:nvSpPr>
        <xdr:cNvPr id="2" name="正方形/長方形 1">
          <a:extLst>
            <a:ext uri="{FF2B5EF4-FFF2-40B4-BE49-F238E27FC236}">
              <a16:creationId xmlns:a16="http://schemas.microsoft.com/office/drawing/2014/main" id="{C9B59F6A-28FB-478C-9815-4773CF3BC0B8}"/>
            </a:ext>
          </a:extLst>
        </xdr:cNvPr>
        <xdr:cNvSpPr/>
      </xdr:nvSpPr>
      <xdr:spPr bwMode="auto">
        <a:xfrm>
          <a:off x="4708072" y="3728359"/>
          <a:ext cx="7901214" cy="1986641"/>
        </a:xfrm>
        <a:prstGeom prst="rect">
          <a:avLst/>
        </a:prstGeom>
        <a:solidFill>
          <a:srgbClr val="FFCCFF"/>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dr:spPr>
      <xdr:txBody>
        <a:bodyPr vertOverflow="clip" wrap="square" lIns="18288" tIns="0" rIns="0" bIns="0" rtlCol="0" anchor="ctr" upright="1"/>
        <a:lstStyle/>
        <a:p>
          <a:pPr algn="l"/>
          <a:r>
            <a:rPr kumimoji="1" lang="ja-JP" altLang="en-US" sz="1200">
              <a:solidFill>
                <a:sysClr val="windowText" lastClr="000000"/>
              </a:solidFill>
            </a:rPr>
            <a:t>　　賃金改善前の基本給の平均が</a:t>
          </a:r>
          <a:r>
            <a:rPr kumimoji="1" lang="en-US" altLang="ja-JP" sz="1200">
              <a:solidFill>
                <a:sysClr val="windowText" lastClr="000000"/>
              </a:solidFill>
            </a:rPr>
            <a:t>300,000</a:t>
          </a:r>
          <a:r>
            <a:rPr kumimoji="1" lang="ja-JP" altLang="en-US" sz="1200">
              <a:solidFill>
                <a:sysClr val="windowText" lastClr="000000"/>
              </a:solidFill>
            </a:rPr>
            <a:t>円で、</a:t>
          </a:r>
          <a:r>
            <a:rPr kumimoji="1" lang="en-US" altLang="ja-JP" sz="1200">
              <a:solidFill>
                <a:sysClr val="windowText" lastClr="000000"/>
              </a:solidFill>
            </a:rPr>
            <a:t>R7.4</a:t>
          </a:r>
          <a:r>
            <a:rPr kumimoji="1" lang="ja-JP" altLang="en-US" sz="1200">
              <a:solidFill>
                <a:sysClr val="windowText" lastClr="000000"/>
              </a:solidFill>
            </a:rPr>
            <a:t>～</a:t>
          </a:r>
          <a:r>
            <a:rPr kumimoji="1" lang="en-US" altLang="ja-JP" sz="1200">
              <a:solidFill>
                <a:sysClr val="windowText" lastClr="000000"/>
              </a:solidFill>
            </a:rPr>
            <a:t>11</a:t>
          </a:r>
          <a:r>
            <a:rPr kumimoji="1" lang="ja-JP" altLang="en-US" sz="1200">
              <a:solidFill>
                <a:sysClr val="windowText" lastClr="000000"/>
              </a:solidFill>
            </a:rPr>
            <a:t>の間に平均</a:t>
          </a:r>
          <a:r>
            <a:rPr kumimoji="1" lang="en-US" altLang="ja-JP" sz="1200">
              <a:solidFill>
                <a:sysClr val="windowText" lastClr="000000"/>
              </a:solidFill>
            </a:rPr>
            <a:t>7,500</a:t>
          </a:r>
          <a:r>
            <a:rPr kumimoji="1" lang="ja-JP" altLang="en-US" sz="1200">
              <a:solidFill>
                <a:sysClr val="windowText" lastClr="000000"/>
              </a:solidFill>
            </a:rPr>
            <a:t>円の賃金改善を行った場合、</a:t>
          </a:r>
          <a:endParaRPr kumimoji="1" lang="en-US" altLang="ja-JP" sz="1200">
            <a:solidFill>
              <a:sysClr val="windowText" lastClr="000000"/>
            </a:solidFill>
          </a:endParaRPr>
        </a:p>
        <a:p>
          <a:pPr algn="l"/>
          <a:r>
            <a:rPr kumimoji="1" lang="ja-JP" altLang="en-US" sz="1200">
              <a:solidFill>
                <a:sysClr val="windowText" lastClr="000000"/>
              </a:solidFill>
            </a:rPr>
            <a:t>　賃金改善の割合が改善前と比較して</a:t>
          </a:r>
          <a:r>
            <a:rPr kumimoji="1" lang="en-US" altLang="ja-JP" sz="1200">
              <a:solidFill>
                <a:sysClr val="windowText" lastClr="000000"/>
              </a:solidFill>
            </a:rPr>
            <a:t>2.5%</a:t>
          </a:r>
          <a:r>
            <a:rPr kumimoji="1" lang="ja-JP" altLang="en-US" sz="1200">
              <a:solidFill>
                <a:sysClr val="windowText" lastClr="000000"/>
              </a:solidFill>
            </a:rPr>
            <a:t>アップしていることから、このうち</a:t>
          </a:r>
          <a:r>
            <a:rPr kumimoji="1" lang="en-US" altLang="ja-JP" sz="1200">
              <a:solidFill>
                <a:sysClr val="windowText" lastClr="000000"/>
              </a:solidFill>
            </a:rPr>
            <a:t>2.0%</a:t>
          </a:r>
          <a:r>
            <a:rPr kumimoji="1" lang="ja-JP" altLang="en-US" sz="1200">
              <a:solidFill>
                <a:sysClr val="windowText" lastClr="000000"/>
              </a:solidFill>
            </a:rPr>
            <a:t>を超える部分に給付金の充当が可能。</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〇職員によって賃金月額が異なる場合は、人数で重み付けした平均額（加重平均）を入力してください。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具体例</a:t>
          </a:r>
          <a:r>
            <a:rPr kumimoji="1" lang="en-US" altLang="ja-JP" sz="1200">
              <a:solidFill>
                <a:sysClr val="windowText" lastClr="000000"/>
              </a:solidFill>
            </a:rPr>
            <a:t>】</a:t>
          </a:r>
          <a:r>
            <a:rPr kumimoji="1" lang="ja-JP" altLang="en-US" sz="1200">
              <a:solidFill>
                <a:sysClr val="windowText" lastClr="000000"/>
              </a:solidFill>
            </a:rPr>
            <a:t>賃金月額</a:t>
          </a:r>
          <a:r>
            <a:rPr kumimoji="1" lang="en-US" altLang="ja-JP" sz="1200">
              <a:solidFill>
                <a:sysClr val="windowText" lastClr="000000"/>
              </a:solidFill>
            </a:rPr>
            <a:t>35</a:t>
          </a:r>
          <a:r>
            <a:rPr kumimoji="1" lang="ja-JP" altLang="en-US" sz="1200">
              <a:solidFill>
                <a:sysClr val="windowText" lastClr="000000"/>
              </a:solidFill>
            </a:rPr>
            <a:t>万円の方が</a:t>
          </a:r>
          <a:r>
            <a:rPr kumimoji="1" lang="en-US" altLang="ja-JP" sz="1200">
              <a:solidFill>
                <a:sysClr val="windowText" lastClr="000000"/>
              </a:solidFill>
            </a:rPr>
            <a:t>2</a:t>
          </a:r>
          <a:r>
            <a:rPr kumimoji="1" lang="ja-JP" altLang="en-US" sz="1200">
              <a:solidFill>
                <a:sysClr val="windowText" lastClr="000000"/>
              </a:solidFill>
            </a:rPr>
            <a:t>人、</a:t>
          </a:r>
          <a:r>
            <a:rPr kumimoji="1" lang="en-US" altLang="ja-JP" sz="1200">
              <a:solidFill>
                <a:sysClr val="windowText" lastClr="000000"/>
              </a:solidFill>
            </a:rPr>
            <a:t>30</a:t>
          </a:r>
          <a:r>
            <a:rPr kumimoji="1" lang="ja-JP" altLang="en-US" sz="1200">
              <a:solidFill>
                <a:sysClr val="windowText" lastClr="000000"/>
              </a:solidFill>
            </a:rPr>
            <a:t>万円の方が</a:t>
          </a:r>
          <a:r>
            <a:rPr kumimoji="1" lang="en-US" altLang="ja-JP" sz="1200">
              <a:solidFill>
                <a:sysClr val="windowText" lastClr="000000"/>
              </a:solidFill>
            </a:rPr>
            <a:t>1</a:t>
          </a:r>
          <a:r>
            <a:rPr kumimoji="1" lang="ja-JP" altLang="en-US" sz="1200">
              <a:solidFill>
                <a:sysClr val="windowText" lastClr="000000"/>
              </a:solidFill>
            </a:rPr>
            <a:t>人</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35</a:t>
          </a:r>
          <a:r>
            <a:rPr kumimoji="1" lang="ja-JP" altLang="en-US" sz="1200">
              <a:solidFill>
                <a:sysClr val="windowText" lastClr="000000"/>
              </a:solidFill>
            </a:rPr>
            <a:t>万円</a:t>
          </a:r>
          <a:r>
            <a:rPr kumimoji="1" lang="en-US" altLang="ja-JP" sz="1200">
              <a:solidFill>
                <a:sysClr val="windowText" lastClr="000000"/>
              </a:solidFill>
            </a:rPr>
            <a:t>×2</a:t>
          </a:r>
          <a:r>
            <a:rPr kumimoji="1" lang="ja-JP" altLang="en-US" sz="1200">
              <a:solidFill>
                <a:sysClr val="windowText" lastClr="000000"/>
              </a:solidFill>
            </a:rPr>
            <a:t>人＋</a:t>
          </a:r>
          <a:r>
            <a:rPr kumimoji="1" lang="en-US" altLang="ja-JP" sz="1200">
              <a:solidFill>
                <a:sysClr val="windowText" lastClr="000000"/>
              </a:solidFill>
            </a:rPr>
            <a:t>30</a:t>
          </a:r>
          <a:r>
            <a:rPr kumimoji="1" lang="ja-JP" altLang="en-US" sz="1200">
              <a:solidFill>
                <a:sysClr val="windowText" lastClr="000000"/>
              </a:solidFill>
            </a:rPr>
            <a:t>万円</a:t>
          </a:r>
          <a:r>
            <a:rPr kumimoji="1" lang="en-US" altLang="ja-JP" sz="1200">
              <a:solidFill>
                <a:sysClr val="windowText" lastClr="000000"/>
              </a:solidFill>
            </a:rPr>
            <a:t>×1</a:t>
          </a:r>
          <a:r>
            <a:rPr kumimoji="1" lang="ja-JP" altLang="en-US" sz="1200">
              <a:solidFill>
                <a:sysClr val="windowText" lastClr="000000"/>
              </a:solidFill>
            </a:rPr>
            <a:t>人）</a:t>
          </a:r>
          <a:r>
            <a:rPr kumimoji="1" lang="en-US" altLang="ja-JP" sz="1200">
              <a:solidFill>
                <a:sysClr val="windowText" lastClr="000000"/>
              </a:solidFill>
            </a:rPr>
            <a:t>÷3</a:t>
          </a:r>
          <a:r>
            <a:rPr kumimoji="1" lang="ja-JP" altLang="en-US" sz="1200">
              <a:solidFill>
                <a:sysClr val="windowText" lastClr="000000"/>
              </a:solidFill>
            </a:rPr>
            <a:t>人＝</a:t>
          </a:r>
          <a:r>
            <a:rPr kumimoji="1" lang="en-US" altLang="ja-JP" sz="1200">
              <a:solidFill>
                <a:sysClr val="windowText" lastClr="000000"/>
              </a:solidFill>
            </a:rPr>
            <a:t>333,333</a:t>
          </a:r>
          <a:r>
            <a:rPr kumimoji="1" lang="ja-JP" altLang="en-US" sz="1200">
              <a:solidFill>
                <a:sysClr val="windowText" lastClr="000000"/>
              </a:solidFill>
            </a:rPr>
            <a:t>円</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〇加重平均が難しい場合は、行を追加して一人ずつ記載いただいても差し支えありません。</a:t>
          </a:r>
        </a:p>
      </xdr:txBody>
    </xdr:sp>
    <xdr:clientData/>
  </xdr:twoCellAnchor>
  <xdr:twoCellAnchor>
    <xdr:from>
      <xdr:col>3</xdr:col>
      <xdr:colOff>553358</xdr:colOff>
      <xdr:row>3</xdr:row>
      <xdr:rowOff>916213</xdr:rowOff>
    </xdr:from>
    <xdr:to>
      <xdr:col>4</xdr:col>
      <xdr:colOff>508000</xdr:colOff>
      <xdr:row>4</xdr:row>
      <xdr:rowOff>272142</xdr:rowOff>
    </xdr:to>
    <xdr:sp macro="" textlink="">
      <xdr:nvSpPr>
        <xdr:cNvPr id="3" name="矢印: 左 2">
          <a:extLst>
            <a:ext uri="{FF2B5EF4-FFF2-40B4-BE49-F238E27FC236}">
              <a16:creationId xmlns:a16="http://schemas.microsoft.com/office/drawing/2014/main" id="{BC6BBD8B-FB33-4D70-96CD-4BA562300D73}"/>
            </a:ext>
          </a:extLst>
        </xdr:cNvPr>
        <xdr:cNvSpPr/>
      </xdr:nvSpPr>
      <xdr:spPr bwMode="auto">
        <a:xfrm rot="5400000">
          <a:off x="5751286" y="3002642"/>
          <a:ext cx="426358" cy="1006928"/>
        </a:xfrm>
        <a:prstGeom prst="leftArrow">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E04F-3014-4D5D-9B89-1CE88A597630}">
  <sheetPr>
    <tabColor theme="8" tint="-0.499984740745262"/>
    <pageSetUpPr fitToPage="1"/>
  </sheetPr>
  <dimension ref="B1:D14"/>
  <sheetViews>
    <sheetView tabSelected="1" zoomScale="90" zoomScaleNormal="90" workbookViewId="0">
      <pane ySplit="3" topLeftCell="A4" activePane="bottomLeft" state="frozen"/>
      <selection pane="bottomLeft" activeCell="F10" sqref="F10"/>
    </sheetView>
  </sheetViews>
  <sheetFormatPr defaultRowHeight="12"/>
  <cols>
    <col min="1" max="1" width="1.453125" style="50" customWidth="1"/>
    <col min="2" max="2" width="4.26953125" style="49" customWidth="1"/>
    <col min="3" max="3" width="23" style="50" customWidth="1"/>
    <col min="4" max="4" width="94.08984375" style="50" customWidth="1"/>
    <col min="5" max="16384" width="8.7265625" style="50"/>
  </cols>
  <sheetData>
    <row r="1" spans="2:4" ht="6.75" customHeight="1"/>
    <row r="2" spans="2:4" ht="30" customHeight="1">
      <c r="B2" s="79" t="s">
        <v>58</v>
      </c>
      <c r="C2" s="80"/>
      <c r="D2" s="80"/>
    </row>
    <row r="3" spans="2:4" ht="26.5" customHeight="1">
      <c r="B3" s="81" t="s">
        <v>39</v>
      </c>
      <c r="C3" s="82"/>
      <c r="D3" s="51" t="s">
        <v>40</v>
      </c>
    </row>
    <row r="4" spans="2:4" ht="35" customHeight="1">
      <c r="B4" s="52" t="s">
        <v>41</v>
      </c>
      <c r="C4" s="53" t="s">
        <v>42</v>
      </c>
      <c r="D4" s="83" t="s">
        <v>43</v>
      </c>
    </row>
    <row r="5" spans="2:4" ht="35" customHeight="1">
      <c r="B5" s="52" t="s">
        <v>44</v>
      </c>
      <c r="C5" s="53" t="s">
        <v>45</v>
      </c>
      <c r="D5" s="84"/>
    </row>
    <row r="6" spans="2:4" ht="78" customHeight="1">
      <c r="B6" s="52" t="s">
        <v>46</v>
      </c>
      <c r="C6" s="54" t="s">
        <v>65</v>
      </c>
      <c r="D6" s="85"/>
    </row>
    <row r="7" spans="2:4" ht="91" customHeight="1">
      <c r="B7" s="52" t="s">
        <v>47</v>
      </c>
      <c r="C7" s="53" t="s">
        <v>48</v>
      </c>
      <c r="D7" s="55" t="s">
        <v>59</v>
      </c>
    </row>
    <row r="8" spans="2:4" ht="20" customHeight="1">
      <c r="B8" s="56"/>
      <c r="C8" s="57"/>
      <c r="D8" s="57"/>
    </row>
    <row r="9" spans="2:4" ht="240" customHeight="1">
      <c r="B9" s="58" t="s">
        <v>49</v>
      </c>
      <c r="C9" s="59" t="s">
        <v>50</v>
      </c>
      <c r="D9" s="60" t="s">
        <v>78</v>
      </c>
    </row>
    <row r="10" spans="2:4" ht="117.5" customHeight="1">
      <c r="B10" s="52" t="s">
        <v>51</v>
      </c>
      <c r="C10" s="61" t="s">
        <v>52</v>
      </c>
      <c r="D10" s="62" t="s">
        <v>77</v>
      </c>
    </row>
    <row r="11" spans="2:4" ht="38" customHeight="1">
      <c r="B11" s="58" t="s">
        <v>53</v>
      </c>
      <c r="C11" s="63" t="s">
        <v>54</v>
      </c>
      <c r="D11" s="64" t="s">
        <v>55</v>
      </c>
    </row>
    <row r="12" spans="2:4" ht="94.5" customHeight="1">
      <c r="B12" s="52" t="s">
        <v>56</v>
      </c>
      <c r="C12" s="61" t="s">
        <v>61</v>
      </c>
      <c r="D12" s="55" t="s">
        <v>60</v>
      </c>
    </row>
    <row r="13" spans="2:4" ht="20.5" customHeight="1">
      <c r="B13" s="65"/>
      <c r="C13" s="66"/>
      <c r="D13" s="66"/>
    </row>
    <row r="14" spans="2:4" ht="140.5" customHeight="1">
      <c r="B14" s="58" t="s">
        <v>57</v>
      </c>
      <c r="C14" s="59" t="s">
        <v>73</v>
      </c>
      <c r="D14" s="67" t="s">
        <v>62</v>
      </c>
    </row>
  </sheetData>
  <mergeCells count="3">
    <mergeCell ref="B2:D2"/>
    <mergeCell ref="B3:C3"/>
    <mergeCell ref="D4:D6"/>
  </mergeCells>
  <phoneticPr fontId="36"/>
  <printOptions horizontalCentered="1"/>
  <pageMargins left="0.11811023622047245" right="0.11811023622047245" top="0.35433070866141736" bottom="0.15748031496062992"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10E1-8147-4EA7-A3D7-5A8180C333E9}">
  <sheetPr>
    <tabColor rgb="FFFFC000"/>
    <pageSetUpPr fitToPage="1"/>
  </sheetPr>
  <dimension ref="A1:N25"/>
  <sheetViews>
    <sheetView view="pageBreakPreview" zoomScale="70" zoomScaleNormal="85" zoomScaleSheetLayoutView="70" workbookViewId="0"/>
  </sheetViews>
  <sheetFormatPr defaultColWidth="9" defaultRowHeight="13"/>
  <cols>
    <col min="1" max="1" width="47.81640625" style="2" customWidth="1"/>
    <col min="2" max="3" width="15.08984375" style="9" customWidth="1"/>
    <col min="4" max="4" width="15" style="9" customWidth="1"/>
    <col min="5" max="5" width="28.36328125" style="9" customWidth="1"/>
    <col min="6" max="6" width="88.08984375" style="2" customWidth="1"/>
    <col min="7" max="7" width="23" style="2" customWidth="1"/>
    <col min="8" max="8" width="4.81640625" style="3" customWidth="1"/>
    <col min="9" max="14" width="14.6328125" style="2" customWidth="1"/>
    <col min="15" max="15" width="18.90625" style="2" customWidth="1"/>
    <col min="16" max="16" width="9" style="2"/>
    <col min="17" max="23" width="9" style="2" customWidth="1"/>
    <col min="24" max="16384" width="9" style="2"/>
  </cols>
  <sheetData>
    <row r="1" spans="1:14" ht="25.5" customHeight="1">
      <c r="A1" s="1" t="s">
        <v>36</v>
      </c>
      <c r="B1" s="7"/>
      <c r="C1" s="7"/>
      <c r="D1" s="7"/>
      <c r="E1" s="7"/>
      <c r="F1" s="1"/>
      <c r="G1" s="41" t="s">
        <v>34</v>
      </c>
    </row>
    <row r="2" spans="1:14" ht="52.5" customHeight="1">
      <c r="A2" s="91" t="s">
        <v>35</v>
      </c>
      <c r="B2" s="92"/>
      <c r="C2" s="92"/>
      <c r="D2" s="92"/>
      <c r="E2" s="92"/>
      <c r="F2" s="92"/>
      <c r="G2" s="92"/>
      <c r="H2" s="26"/>
    </row>
    <row r="3" spans="1:14" ht="34.5" customHeight="1">
      <c r="A3" s="12" t="s">
        <v>30</v>
      </c>
      <c r="B3" s="13"/>
      <c r="C3" s="75"/>
      <c r="D3" s="74"/>
      <c r="E3" s="39" t="s">
        <v>75</v>
      </c>
      <c r="F3" s="12" t="s">
        <v>13</v>
      </c>
      <c r="G3" s="33">
        <f>SUM($G$10:$G$14)</f>
        <v>950000</v>
      </c>
      <c r="H3" s="32"/>
    </row>
    <row r="4" spans="1:14" ht="33" customHeight="1">
      <c r="A4" s="12" t="s">
        <v>37</v>
      </c>
      <c r="B4" s="13"/>
      <c r="C4" s="13"/>
      <c r="D4" s="13"/>
      <c r="E4" s="68">
        <v>15</v>
      </c>
      <c r="F4" s="25" t="s">
        <v>12</v>
      </c>
      <c r="G4" s="40">
        <v>0</v>
      </c>
      <c r="H4" s="35"/>
    </row>
    <row r="5" spans="1:14" ht="45.75" customHeight="1">
      <c r="A5" s="93" t="s">
        <v>38</v>
      </c>
      <c r="B5" s="93"/>
      <c r="C5" s="93"/>
      <c r="D5" s="93"/>
      <c r="E5" s="39" t="s">
        <v>33</v>
      </c>
      <c r="F5" s="25" t="s">
        <v>22</v>
      </c>
      <c r="G5" s="33">
        <f>ROUNDDOWN(G3-G4,-3)</f>
        <v>950000</v>
      </c>
      <c r="H5" s="32"/>
      <c r="I5" s="31" t="s">
        <v>28</v>
      </c>
      <c r="J5" s="31" t="s">
        <v>29</v>
      </c>
    </row>
    <row r="6" spans="1:14" ht="41.25" customHeight="1">
      <c r="A6" s="12" t="s">
        <v>23</v>
      </c>
      <c r="B6" s="13"/>
      <c r="C6" s="13"/>
      <c r="D6" s="13"/>
      <c r="E6" s="33" t="str">
        <f>IF(G5&gt;=G6,"○","×")</f>
        <v>○</v>
      </c>
      <c r="F6" s="12" t="s">
        <v>32</v>
      </c>
      <c r="G6" s="33">
        <v>725000</v>
      </c>
      <c r="H6" s="32"/>
    </row>
    <row r="7" spans="1:14" ht="26.25" customHeight="1">
      <c r="A7" s="12" t="s">
        <v>1</v>
      </c>
      <c r="B7" s="13"/>
      <c r="C7" s="13"/>
      <c r="D7" s="13"/>
      <c r="E7" s="34">
        <f>G6-G7</f>
        <v>725000</v>
      </c>
      <c r="F7" s="12" t="s">
        <v>11</v>
      </c>
      <c r="G7" s="33">
        <f>IF(ROUNDDOWN(G6-G5,-3)&lt;=0,0,ROUNDDOWN(G6-G5,-3))</f>
        <v>0</v>
      </c>
      <c r="H7" s="32"/>
    </row>
    <row r="8" spans="1:14" ht="41.25" customHeight="1">
      <c r="A8" s="29" t="s">
        <v>25</v>
      </c>
      <c r="B8" s="94" t="s">
        <v>26</v>
      </c>
      <c r="C8" s="95"/>
      <c r="D8" s="95"/>
      <c r="E8" s="96"/>
      <c r="F8" s="94" t="s">
        <v>0</v>
      </c>
      <c r="G8" s="96"/>
      <c r="H8" s="4"/>
    </row>
    <row r="9" spans="1:14" s="20" customFormat="1" ht="66" customHeight="1">
      <c r="A9" s="17" t="s">
        <v>20</v>
      </c>
      <c r="B9" s="18" t="s">
        <v>68</v>
      </c>
      <c r="C9" s="18" t="s">
        <v>69</v>
      </c>
      <c r="D9" s="18" t="s">
        <v>70</v>
      </c>
      <c r="E9" s="18" t="s">
        <v>79</v>
      </c>
      <c r="F9" s="89" t="s">
        <v>14</v>
      </c>
      <c r="G9" s="90"/>
      <c r="H9" s="19"/>
    </row>
    <row r="10" spans="1:14" ht="50.25" customHeight="1">
      <c r="A10" s="6" t="s">
        <v>63</v>
      </c>
      <c r="B10" s="71">
        <v>18.75</v>
      </c>
      <c r="C10" s="43">
        <f>((5000*15+4000*5)+(5000*15+4000*5))/(18.75*2)</f>
        <v>5066.666666666667</v>
      </c>
      <c r="D10" s="44">
        <v>2</v>
      </c>
      <c r="E10" s="43">
        <v>5067</v>
      </c>
      <c r="F10" s="6"/>
      <c r="G10" s="36">
        <f>B10*C10*D10</f>
        <v>190000</v>
      </c>
      <c r="H10" s="10"/>
    </row>
    <row r="11" spans="1:14" ht="57" customHeight="1">
      <c r="A11" s="6" t="s">
        <v>64</v>
      </c>
      <c r="B11" s="69"/>
      <c r="C11" s="43"/>
      <c r="D11" s="44"/>
      <c r="E11" s="43"/>
      <c r="F11" s="6"/>
      <c r="G11" s="36">
        <f t="shared" ref="G11:G13" si="0">B11*C11*D11</f>
        <v>0</v>
      </c>
      <c r="H11" s="10"/>
    </row>
    <row r="12" spans="1:14" ht="80.25" customHeight="1">
      <c r="A12" s="6" t="s">
        <v>66</v>
      </c>
      <c r="B12" s="70"/>
      <c r="C12" s="11"/>
      <c r="D12" s="24"/>
      <c r="E12" s="23"/>
      <c r="F12" s="6"/>
      <c r="G12" s="36">
        <f t="shared" si="0"/>
        <v>0</v>
      </c>
      <c r="H12" s="10"/>
    </row>
    <row r="13" spans="1:14" ht="41.25" customHeight="1">
      <c r="A13" s="6" t="s">
        <v>67</v>
      </c>
      <c r="B13" s="69">
        <v>18.75</v>
      </c>
      <c r="C13" s="43">
        <f>760000/(18.75*4)</f>
        <v>10133.333333333334</v>
      </c>
      <c r="D13" s="45">
        <v>4</v>
      </c>
      <c r="E13" s="21"/>
      <c r="F13" s="6"/>
      <c r="G13" s="36">
        <f t="shared" si="0"/>
        <v>760000</v>
      </c>
      <c r="H13" s="10"/>
      <c r="I13" s="16">
        <v>1</v>
      </c>
      <c r="J13" s="16">
        <v>2</v>
      </c>
      <c r="K13" s="16">
        <v>3</v>
      </c>
      <c r="L13" s="16">
        <v>4</v>
      </c>
      <c r="M13" s="16"/>
      <c r="N13" s="16"/>
    </row>
    <row r="14" spans="1:14" ht="73.5" customHeight="1">
      <c r="A14" s="97"/>
      <c r="B14" s="98"/>
      <c r="C14" s="98"/>
      <c r="D14" s="98"/>
      <c r="E14" s="98"/>
      <c r="F14" s="30" t="s">
        <v>72</v>
      </c>
      <c r="G14" s="36">
        <v>0</v>
      </c>
      <c r="H14" s="10"/>
    </row>
    <row r="15" spans="1:14" ht="55.5" customHeight="1">
      <c r="A15" s="86" t="s">
        <v>27</v>
      </c>
      <c r="B15" s="87"/>
      <c r="C15" s="87"/>
      <c r="D15" s="87"/>
      <c r="E15" s="87"/>
      <c r="F15" s="87"/>
      <c r="G15" s="88"/>
      <c r="H15" s="10"/>
    </row>
    <row r="16" spans="1:14" s="20" customFormat="1" ht="72.75" customHeight="1">
      <c r="A16" s="17" t="s">
        <v>76</v>
      </c>
      <c r="B16" s="18" t="s">
        <v>68</v>
      </c>
      <c r="C16" s="18" t="s">
        <v>69</v>
      </c>
      <c r="D16" s="18" t="s">
        <v>70</v>
      </c>
      <c r="E16" s="18" t="s">
        <v>71</v>
      </c>
      <c r="F16" s="89" t="s">
        <v>14</v>
      </c>
      <c r="G16" s="90"/>
      <c r="H16" s="19"/>
    </row>
    <row r="17" spans="1:14" ht="36" customHeight="1">
      <c r="A17" s="6" t="s">
        <v>63</v>
      </c>
      <c r="B17" s="42">
        <v>15</v>
      </c>
      <c r="C17" s="43">
        <f>((5000*15)+(5000*15))/(15*2)</f>
        <v>5000</v>
      </c>
      <c r="D17" s="44">
        <v>2</v>
      </c>
      <c r="E17" s="43">
        <v>5000</v>
      </c>
      <c r="F17" s="6"/>
      <c r="G17" s="36">
        <f>B17*C17*D17</f>
        <v>150000</v>
      </c>
      <c r="H17" s="10"/>
    </row>
    <row r="18" spans="1:14" ht="39" customHeight="1">
      <c r="A18" s="6" t="s">
        <v>64</v>
      </c>
      <c r="B18" s="42"/>
      <c r="C18" s="43"/>
      <c r="D18" s="44"/>
      <c r="E18" s="43"/>
      <c r="F18" s="6"/>
      <c r="G18" s="36">
        <f t="shared" ref="G18:G20" si="1">B18*C18*D18</f>
        <v>0</v>
      </c>
      <c r="H18" s="10"/>
    </row>
    <row r="19" spans="1:14" ht="80.25" customHeight="1">
      <c r="A19" s="6" t="s">
        <v>66</v>
      </c>
      <c r="B19" s="42"/>
      <c r="C19" s="43"/>
      <c r="D19" s="44"/>
      <c r="E19" s="72"/>
      <c r="F19" s="6"/>
      <c r="G19" s="36">
        <f t="shared" si="1"/>
        <v>0</v>
      </c>
      <c r="H19" s="10"/>
    </row>
    <row r="20" spans="1:14" ht="33" customHeight="1">
      <c r="A20" s="6" t="s">
        <v>67</v>
      </c>
      <c r="B20" s="42">
        <v>15</v>
      </c>
      <c r="C20" s="43">
        <f>600000/(15*4)</f>
        <v>10000</v>
      </c>
      <c r="D20" s="45">
        <v>4</v>
      </c>
      <c r="E20" s="73"/>
      <c r="F20" s="6"/>
      <c r="G20" s="36">
        <f t="shared" si="1"/>
        <v>600000</v>
      </c>
      <c r="H20" s="10"/>
      <c r="I20" s="16">
        <v>1</v>
      </c>
      <c r="J20" s="16">
        <v>2</v>
      </c>
      <c r="K20" s="16">
        <v>3</v>
      </c>
      <c r="L20" s="16">
        <v>4</v>
      </c>
      <c r="M20" s="16"/>
      <c r="N20" s="16"/>
    </row>
    <row r="21" spans="1:14" s="20" customFormat="1" ht="72.75" customHeight="1">
      <c r="A21" s="17" t="s">
        <v>21</v>
      </c>
      <c r="B21" s="18" t="s">
        <v>68</v>
      </c>
      <c r="C21" s="18" t="s">
        <v>69</v>
      </c>
      <c r="D21" s="18" t="s">
        <v>70</v>
      </c>
      <c r="E21" s="18" t="s">
        <v>71</v>
      </c>
      <c r="F21" s="89" t="s">
        <v>14</v>
      </c>
      <c r="G21" s="90"/>
      <c r="H21" s="19"/>
    </row>
    <row r="22" spans="1:14" ht="33.75" customHeight="1">
      <c r="A22" s="6" t="s">
        <v>63</v>
      </c>
      <c r="B22" s="71">
        <v>3.75</v>
      </c>
      <c r="C22" s="43">
        <f>((4000*5)+(4000*5))/(3.75*2)</f>
        <v>5333.333333333333</v>
      </c>
      <c r="D22" s="44">
        <v>2</v>
      </c>
      <c r="E22" s="43">
        <v>5333</v>
      </c>
      <c r="F22" s="6"/>
      <c r="G22" s="36">
        <f>B22*C22*D22</f>
        <v>40000</v>
      </c>
      <c r="H22" s="10"/>
    </row>
    <row r="23" spans="1:14" ht="40.5" customHeight="1">
      <c r="A23" s="6" t="s">
        <v>64</v>
      </c>
      <c r="B23" s="42"/>
      <c r="C23" s="43"/>
      <c r="D23" s="44"/>
      <c r="E23" s="43"/>
      <c r="F23" s="6"/>
      <c r="G23" s="36">
        <f t="shared" ref="G23:G25" si="2">B23*C23*D23</f>
        <v>0</v>
      </c>
      <c r="H23" s="10"/>
    </row>
    <row r="24" spans="1:14" ht="80.25" customHeight="1">
      <c r="A24" s="6" t="s">
        <v>66</v>
      </c>
      <c r="B24" s="42"/>
      <c r="C24" s="43"/>
      <c r="D24" s="44"/>
      <c r="E24" s="72"/>
      <c r="F24" s="6"/>
      <c r="G24" s="36">
        <f t="shared" si="2"/>
        <v>0</v>
      </c>
      <c r="H24" s="10"/>
    </row>
    <row r="25" spans="1:14" ht="36.75" customHeight="1">
      <c r="A25" s="6" t="s">
        <v>67</v>
      </c>
      <c r="B25" s="69">
        <v>3.75</v>
      </c>
      <c r="C25" s="43">
        <f>160000/(3.75*4)</f>
        <v>10666.666666666666</v>
      </c>
      <c r="D25" s="45">
        <v>4</v>
      </c>
      <c r="E25" s="73"/>
      <c r="F25" s="6"/>
      <c r="G25" s="36">
        <f t="shared" si="2"/>
        <v>160000</v>
      </c>
      <c r="H25" s="10"/>
      <c r="I25" s="16">
        <v>1</v>
      </c>
      <c r="J25" s="16">
        <v>2</v>
      </c>
      <c r="K25" s="16">
        <v>3</v>
      </c>
      <c r="L25" s="16">
        <v>4</v>
      </c>
      <c r="M25" s="16"/>
      <c r="N25" s="16"/>
    </row>
  </sheetData>
  <mergeCells count="9">
    <mergeCell ref="A15:G15"/>
    <mergeCell ref="F16:G16"/>
    <mergeCell ref="F21:G21"/>
    <mergeCell ref="A2:G2"/>
    <mergeCell ref="A5:D5"/>
    <mergeCell ref="B8:E8"/>
    <mergeCell ref="F8:G8"/>
    <mergeCell ref="F9:G9"/>
    <mergeCell ref="A14:E14"/>
  </mergeCells>
  <phoneticPr fontId="36"/>
  <conditionalFormatting sqref="A10:A15">
    <cfRule type="expression" dxfId="16" priority="2">
      <formula>#REF!="×"</formula>
    </cfRule>
  </conditionalFormatting>
  <conditionalFormatting sqref="A17:A20">
    <cfRule type="expression" dxfId="15" priority="4">
      <formula>#REF!="×"</formula>
    </cfRule>
  </conditionalFormatting>
  <conditionalFormatting sqref="A22:A25">
    <cfRule type="expression" dxfId="14" priority="3">
      <formula>#REF!="×"</formula>
    </cfRule>
  </conditionalFormatting>
  <conditionalFormatting sqref="B10:E11 B12:D12">
    <cfRule type="expression" dxfId="13" priority="10">
      <formula>#REF!="×"</formula>
    </cfRule>
  </conditionalFormatting>
  <conditionalFormatting sqref="B13:E13">
    <cfRule type="expression" dxfId="12" priority="9">
      <formula>#REF!="×"</formula>
    </cfRule>
  </conditionalFormatting>
  <conditionalFormatting sqref="B17:E18 B19:D19">
    <cfRule type="expression" dxfId="11" priority="8">
      <formula>#REF!="×"</formula>
    </cfRule>
  </conditionalFormatting>
  <conditionalFormatting sqref="B20:E20">
    <cfRule type="expression" dxfId="10" priority="7">
      <formula>#REF!="×"</formula>
    </cfRule>
  </conditionalFormatting>
  <conditionalFormatting sqref="B23:E23 B24:D24 B22 D22:E22">
    <cfRule type="expression" dxfId="9" priority="6">
      <formula>#REF!="×"</formula>
    </cfRule>
  </conditionalFormatting>
  <conditionalFormatting sqref="B25:E25">
    <cfRule type="expression" dxfId="8" priority="5">
      <formula>#REF!="×"</formula>
    </cfRule>
  </conditionalFormatting>
  <conditionalFormatting sqref="F14">
    <cfRule type="expression" dxfId="7" priority="14">
      <formula>#REF!="×"</formula>
    </cfRule>
  </conditionalFormatting>
  <conditionalFormatting sqref="F10:G13">
    <cfRule type="expression" dxfId="6" priority="19">
      <formula>#REF!="×"</formula>
    </cfRule>
  </conditionalFormatting>
  <conditionalFormatting sqref="F17:G20">
    <cfRule type="expression" dxfId="5" priority="16">
      <formula>#REF!="×"</formula>
    </cfRule>
  </conditionalFormatting>
  <conditionalFormatting sqref="F22:G25">
    <cfRule type="expression" dxfId="4" priority="15">
      <formula>#REF!="×"</formula>
    </cfRule>
  </conditionalFormatting>
  <conditionalFormatting sqref="G13:G14">
    <cfRule type="expression" dxfId="3" priority="20">
      <formula>#REF!="×"</formula>
    </cfRule>
  </conditionalFormatting>
  <conditionalFormatting sqref="C22">
    <cfRule type="expression" dxfId="0" priority="1">
      <formula>#REF!="×"</formula>
    </cfRule>
  </conditionalFormatting>
  <dataValidations count="2">
    <dataValidation type="list" allowBlank="1" showInputMessage="1" showErrorMessage="1" sqref="E5" xr:uid="{2666DF1D-F6B1-43B5-B1F5-87F34D0EFE81}">
      <formula1>$I$5:$J$5</formula1>
    </dataValidation>
    <dataValidation type="list" allowBlank="1" showInputMessage="1" showErrorMessage="1" sqref="D13 D20 D25" xr:uid="{2FB21ACD-6270-4A48-9A6E-6193747A0417}">
      <formula1>$I$13:$N$13</formula1>
    </dataValidation>
  </dataValidations>
  <printOptions horizontalCentered="1"/>
  <pageMargins left="0.11811023622047245" right="0.11811023622047245" top="0.35433070866141736" bottom="0.15748031496062992" header="0.31496062992125984" footer="0.31496062992125984"/>
  <pageSetup paperSize="9" scale="44"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81ED-B5B1-4689-8C83-4EAC2DACF78E}">
  <sheetPr>
    <tabColor rgb="FFFFC000"/>
    <pageSetUpPr fitToPage="1"/>
  </sheetPr>
  <dimension ref="A1:J9"/>
  <sheetViews>
    <sheetView view="pageBreakPreview" zoomScale="70" zoomScaleNormal="130" zoomScaleSheetLayoutView="70" workbookViewId="0"/>
  </sheetViews>
  <sheetFormatPr defaultColWidth="9" defaultRowHeight="13"/>
  <cols>
    <col min="1" max="1" width="37.90625" style="2" customWidth="1"/>
    <col min="2" max="2" width="17.26953125" style="9" customWidth="1"/>
    <col min="3" max="4" width="15.08984375" style="9" customWidth="1"/>
    <col min="5" max="5" width="28.36328125" style="9" customWidth="1"/>
    <col min="6" max="6" width="18.54296875" style="9" customWidth="1"/>
    <col min="7" max="7" width="35.6328125" style="9" customWidth="1"/>
    <col min="8" max="8" width="14.90625" style="9" bestFit="1" customWidth="1"/>
    <col min="9" max="9" width="31" style="2" customWidth="1"/>
    <col min="10" max="10" width="187.26953125" style="3" customWidth="1"/>
    <col min="11" max="16" width="14.6328125" style="2" customWidth="1"/>
    <col min="17" max="17" width="18.90625" style="2" customWidth="1"/>
    <col min="18" max="18" width="9" style="2"/>
    <col min="19" max="25" width="9" style="2" customWidth="1"/>
    <col min="26" max="16384" width="9" style="2"/>
  </cols>
  <sheetData>
    <row r="1" spans="1:10" ht="73.5" customHeight="1">
      <c r="A1" s="28" t="s">
        <v>24</v>
      </c>
      <c r="B1" s="99" t="s">
        <v>19</v>
      </c>
      <c r="C1" s="100"/>
      <c r="D1" s="100"/>
      <c r="E1" s="100"/>
      <c r="F1" s="100"/>
      <c r="G1" s="100"/>
      <c r="H1" s="100"/>
      <c r="I1" s="77" t="s">
        <v>74</v>
      </c>
      <c r="J1" s="76"/>
    </row>
    <row r="2" spans="1:10" ht="41.25" customHeight="1">
      <c r="A2" s="94" t="s">
        <v>10</v>
      </c>
      <c r="B2" s="95"/>
      <c r="C2" s="95"/>
      <c r="D2" s="95"/>
      <c r="E2" s="95"/>
      <c r="F2" s="95"/>
      <c r="G2" s="95"/>
      <c r="H2" s="95"/>
      <c r="I2" s="101" t="s">
        <v>0</v>
      </c>
      <c r="J2" s="4"/>
    </row>
    <row r="3" spans="1:10" ht="72.75" customHeight="1">
      <c r="A3" s="5" t="s">
        <v>18</v>
      </c>
      <c r="B3" s="8" t="s">
        <v>4</v>
      </c>
      <c r="C3" s="8" t="s">
        <v>5</v>
      </c>
      <c r="D3" s="8" t="s">
        <v>3</v>
      </c>
      <c r="E3" s="8" t="s">
        <v>6</v>
      </c>
      <c r="F3" s="8" t="s">
        <v>7</v>
      </c>
      <c r="G3" s="8" t="s">
        <v>9</v>
      </c>
      <c r="H3" s="8" t="s">
        <v>8</v>
      </c>
      <c r="I3" s="102"/>
      <c r="J3" s="10" t="s">
        <v>2</v>
      </c>
    </row>
    <row r="4" spans="1:10" ht="84.75" customHeight="1">
      <c r="A4" s="6" t="s">
        <v>15</v>
      </c>
      <c r="B4" s="11">
        <v>300000</v>
      </c>
      <c r="C4" s="43">
        <v>7500</v>
      </c>
      <c r="D4" s="37">
        <f>C4/B4</f>
        <v>2.5000000000000001E-2</v>
      </c>
      <c r="E4" s="38">
        <f>(D4-0.02)*B4</f>
        <v>1500.0000000000002</v>
      </c>
      <c r="F4" s="46">
        <v>1500</v>
      </c>
      <c r="G4" s="47">
        <v>6</v>
      </c>
      <c r="H4" s="48">
        <v>10</v>
      </c>
      <c r="I4" s="36">
        <f>F4*G4*H4</f>
        <v>90000</v>
      </c>
      <c r="J4" s="10"/>
    </row>
    <row r="5" spans="1:10" ht="93.75" customHeight="1">
      <c r="A5" s="6" t="s">
        <v>16</v>
      </c>
      <c r="B5" s="11"/>
      <c r="C5" s="11"/>
      <c r="D5" s="37" t="e">
        <f>C5/B5</f>
        <v>#DIV/0!</v>
      </c>
      <c r="E5" s="38" t="e">
        <f>(D5-0.02)*B5</f>
        <v>#DIV/0!</v>
      </c>
      <c r="F5" s="14"/>
      <c r="G5" s="22"/>
      <c r="H5" s="15"/>
      <c r="I5" s="36">
        <f>F5*G5*H5</f>
        <v>0</v>
      </c>
      <c r="J5" s="10"/>
    </row>
    <row r="6" spans="1:10" ht="90" customHeight="1">
      <c r="A6" s="6" t="s">
        <v>17</v>
      </c>
      <c r="B6" s="103"/>
      <c r="C6" s="104"/>
      <c r="D6" s="104"/>
      <c r="E6" s="104"/>
      <c r="F6" s="104"/>
      <c r="G6" s="104"/>
      <c r="H6" s="104"/>
      <c r="I6" s="11">
        <v>0</v>
      </c>
      <c r="J6" s="10"/>
    </row>
    <row r="7" spans="1:10" ht="60.75" customHeight="1">
      <c r="A7" s="105" t="s">
        <v>31</v>
      </c>
      <c r="B7" s="106"/>
      <c r="C7" s="106"/>
      <c r="D7" s="106"/>
      <c r="E7" s="106"/>
      <c r="F7" s="106"/>
      <c r="G7" s="106"/>
      <c r="H7" s="106"/>
      <c r="I7" s="106"/>
    </row>
    <row r="9" spans="1:10" ht="26">
      <c r="A9" s="27"/>
      <c r="E9" s="78" t="s">
        <v>79</v>
      </c>
    </row>
  </sheetData>
  <mergeCells count="5">
    <mergeCell ref="B1:H1"/>
    <mergeCell ref="A2:H2"/>
    <mergeCell ref="I2:I3"/>
    <mergeCell ref="B6:H6"/>
    <mergeCell ref="A7:I7"/>
  </mergeCells>
  <phoneticPr fontId="36"/>
  <conditionalFormatting sqref="A4:H5">
    <cfRule type="expression" dxfId="2" priority="1">
      <formula>#REF!="×"</formula>
    </cfRule>
  </conditionalFormatting>
  <conditionalFormatting sqref="I4:I6 A6:B6">
    <cfRule type="expression" dxfId="1" priority="3">
      <formula>#REF!="×"</formula>
    </cfRule>
  </conditionalFormatting>
  <printOptions horizontalCentered="1"/>
  <pageMargins left="0.11811023622047245" right="0.11811023622047245" top="0.35433070866141736" bottom="0.15748031496062992" header="0.31496062992125984" footer="0.31496062992125984"/>
  <pageSetup paperSize="9" scale="4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〔記入例〕賃金改善報告書</vt:lpstr>
      <vt:lpstr>〔記入例〕別紙（2.0％超部分算定シート）</vt:lpstr>
      <vt:lpstr>〔記入例〕賃金改善報告書!Print_Area</vt:lpstr>
      <vt:lpstr>'〔記入例〕別紙（2.0％超部分算定シート）'!Print_Area</vt:lpstr>
      <vt:lpstr>記入要領!Print_Area</vt:lpstr>
      <vt:lpstr>〔記入例〕賃金改善報告書!Print_Titles</vt:lpstr>
      <vt:lpstr>'〔記入例〕別紙（2.0％超部分算定シート）'!Print_Titles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吉井　友紀</cp:lastModifiedBy>
  <cp:revision>2</cp:revision>
  <cp:lastPrinted>2026-06-26T02:24:21Z</cp:lastPrinted>
  <dcterms:created xsi:type="dcterms:W3CDTF">2017-10-26T07:12:00Z</dcterms:created>
  <dcterms:modified xsi:type="dcterms:W3CDTF">2026-06-26T02:53:41Z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