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総務・選挙G\0010 投開票速報\★save\ホームページ掲載用\2開票\13開票確定（参考資料も）\1高松市選挙区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B14" i="1" l="1"/>
  <c r="O12" i="1"/>
  <c r="N12" i="1"/>
  <c r="L12" i="1"/>
  <c r="J12" i="1"/>
  <c r="H12" i="1"/>
  <c r="F12" i="1"/>
  <c r="D12" i="1"/>
  <c r="B12" i="1"/>
  <c r="A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Y7" i="1"/>
  <c r="X7" i="1"/>
  <c r="M12" i="1"/>
  <c r="W7" i="1"/>
  <c r="V7" i="1"/>
  <c r="K12" i="1"/>
  <c r="U7" i="1"/>
  <c r="B15" i="1"/>
  <c r="T7" i="1"/>
  <c r="I12" i="1"/>
  <c r="S7" i="1"/>
  <c r="R7" i="1"/>
  <c r="G12" i="1"/>
  <c r="Q7" i="1"/>
  <c r="P7" i="1"/>
  <c r="E12" i="1"/>
  <c r="O7" i="1"/>
  <c r="N7" i="1"/>
  <c r="C12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<sst xmlns="http://schemas.openxmlformats.org/spreadsheetml/2006/main" count="36" uniqueCount="36">
  <si>
    <r>
      <t>県議会議員選挙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</si>
  <si>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r>
      <t> </t>
    </r>
    <r>
      <rPr>
        <b/>
        <sz val="12"/>
        <color indexed="8"/>
        <rFont val="ＭＳ ゴシック"/>
        <family val="3"/>
        <charset val="128"/>
      </rPr>
      <t>高松市選挙区</t>
    </r>
  </si>
  <si>
    <t>区分</t>
  </si>
  <si>
    <t> 1
秋山　ときさだ
 (日本共産党)</t>
  </si>
  <si>
    <t> 2
ひろせ　良隆
 (公明党)</t>
  </si>
  <si>
    <t> 3
松本　きみつぐ
 (自由民主党)</t>
  </si>
  <si>
    <t> 4
山本　さとし
 (国民民主党)</t>
  </si>
  <si>
    <t> 5
かし　昭二
 (日本共産党)</t>
  </si>
  <si>
    <t> 6
竹本　敏信
 (立憲民主党)</t>
  </si>
  <si>
    <t> 7
かまだ　守恭
 (自由民主党)</t>
  </si>
  <si>
    <t> 8
平木　すすむ
 (自由民主党)</t>
  </si>
  <si>
    <t> 9
あやだ　福雄
 (自由民主党)</t>
  </si>
  <si>
    <t> 10
三野　やすひろ
 (無所属)</t>
  </si>
  <si>
    <t> 11
寺島　まさお
 (自由民主党)</t>
  </si>
  <si>
    <t> 12
宮本　よしさだ
 (自由民主党)</t>
  </si>
  <si>
    <t> 13
大山　一郎
 (自由民主党)</t>
  </si>
  <si>
    <t> 14
岡野　しゅりこ
 (無所属)</t>
  </si>
  <si>
    <t> 15
高木　英一
 (自由民主党)</t>
  </si>
  <si>
    <t> 16
つづき　信行
 (公明党)</t>
  </si>
  <si>
    <t> 17
喜岡　廣美
 (無所属)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</si>
  <si>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</si>
  <si>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</si>
  <si>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</si>
  <si>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</si>
  <si>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</si>
  <si>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</si>
  <si>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</si>
  <si>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</si>
  <si>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高松市</t>
  </si>
  <si>
    <t>直島町</t>
  </si>
  <si>
    <t>高松市選挙区 計</t>
  </si>
  <si>
    <t>　　 </t>
  </si>
  <si>
    <t>(参考)</t>
  </si>
  <si>
    <t>法定得票数</t>
  </si>
  <si>
    <t>供託物没収点</t>
  </si>
  <si>
    <t>8日　1時47分 発表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</si>
</sst>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28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FFFF"/>
      <name val="ＭＳ ゴシック"/>
      <family val="3"/>
      <charset val="128"/>
    </font>
    <font>
      <sz val="8.5"/>
      <color rgb="FFFFFFFF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80" fontId="26" fillId="0" borderId="0" xfId="0" applyNumberFormat="1" applyFont="1" applyAlignment="1">
      <alignment horizontal="center" vertical="center" wrapText="1"/>
    </xf>
    <xf numFmtId="181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181" fontId="22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vertical="center" wrapText="1"/>
    </xf>
    <xf numFmtId="180" fontId="22" fillId="0" borderId="11" xfId="0" applyNumberFormat="1" applyFont="1" applyBorder="1" applyAlignment="1">
      <alignment horizontal="right" vertical="center" wrapText="1"/>
    </xf>
    <xf numFmtId="0" fontId="0" fillId="0" borderId="0" xfId="0" applyAlignment="1"/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right" wrapText="1"/>
    </xf>
    <xf numFmtId="0" fontId="22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K1" sqref="K1:L1"/>
    </sheetView>
  </sheetViews>
  <sheetFormatPr defaultRowHeight="13.5" x14ac:dyDescent="0.15"/>
  <cols>
    <col min="1" max="1" width="15" customWidth="1"/>
    <col min="2" max="15" width="14.375" customWidth="1"/>
    <col min="16" max="26" width="0.25" customWidth="1"/>
  </cols>
  <sheetData>
    <row r="1" spans="1:26" s="1" customFormat="1" ht="22.5" customHeight="1" x14ac:dyDescent="0.15">
      <c r="A1" s="25"/>
      <c r="B1" s="25"/>
      <c r="C1" s="25"/>
      <c r="D1" s="25" t="s">
        <v>0</v>
      </c>
      <c r="E1" s="25"/>
      <c r="F1" s="25"/>
      <c r="G1" s="25"/>
      <c r="H1" s="25"/>
      <c r="I1" s="25"/>
      <c r="J1" s="25"/>
      <c r="K1" s="26" t="s">
        <v>35</v>
      </c>
      <c r="L1" s="26"/>
    </row>
    <row r="2" spans="1:26" s="1" customFormat="1" ht="22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7"/>
      <c r="K2" s="27"/>
      <c r="L2" s="27"/>
    </row>
    <row r="3" spans="1:26" ht="33.75" customHeight="1" x14ac:dyDescent="0.15">
      <c r="A3" s="23" t="s">
        <v>1</v>
      </c>
      <c r="B3" s="23"/>
    </row>
    <row r="4" spans="1:26" s="1" customFormat="1" ht="56.25" customHeight="1" x14ac:dyDescent="0.1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5" t="s">
        <v>20</v>
      </c>
      <c r="T4" s="6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</row>
    <row r="5" spans="1:26" ht="18.75" customHeight="1" x14ac:dyDescent="0.15">
      <c r="A5" s="7" t="s">
        <v>28</v>
      </c>
      <c r="B5" s="8">
        <v>5710</v>
      </c>
      <c r="C5" s="8">
        <v>9325</v>
      </c>
      <c r="D5" s="8">
        <v>5907</v>
      </c>
      <c r="E5" s="8">
        <v>7114</v>
      </c>
      <c r="F5" s="8">
        <v>6786</v>
      </c>
      <c r="G5" s="8">
        <v>7434</v>
      </c>
      <c r="H5" s="8">
        <v>7726</v>
      </c>
      <c r="I5" s="8">
        <v>8793</v>
      </c>
      <c r="J5" s="8">
        <v>6460</v>
      </c>
      <c r="K5" s="8">
        <v>7986</v>
      </c>
      <c r="L5" s="8">
        <v>5347</v>
      </c>
      <c r="M5" s="9">
        <v>11245</v>
      </c>
      <c r="N5" s="9">
        <v>11284</v>
      </c>
      <c r="O5" s="9">
        <v>9958</v>
      </c>
      <c r="P5" s="9">
        <v>5740</v>
      </c>
      <c r="Q5" s="9">
        <v>10198</v>
      </c>
      <c r="R5" s="9">
        <v>805</v>
      </c>
      <c r="S5" s="9">
        <v>127818</v>
      </c>
      <c r="T5" s="10">
        <v>0</v>
      </c>
      <c r="U5" s="11">
        <v>127818</v>
      </c>
      <c r="V5" s="11">
        <v>2780</v>
      </c>
      <c r="W5" s="11">
        <v>130598</v>
      </c>
      <c r="X5" s="11">
        <v>-1</v>
      </c>
      <c r="Y5" s="11">
        <v>130597</v>
      </c>
      <c r="Z5" s="12">
        <v>43563.052083333336</v>
      </c>
    </row>
    <row r="6" spans="1:26" ht="18.75" customHeight="1" x14ac:dyDescent="0.15">
      <c r="A6" s="7" t="s">
        <v>29</v>
      </c>
      <c r="B6" s="8">
        <v>21</v>
      </c>
      <c r="C6" s="8">
        <v>12</v>
      </c>
      <c r="D6" s="8">
        <v>24</v>
      </c>
      <c r="E6" s="8">
        <v>58</v>
      </c>
      <c r="F6" s="8">
        <v>16</v>
      </c>
      <c r="G6" s="8">
        <v>28</v>
      </c>
      <c r="H6" s="8">
        <v>54</v>
      </c>
      <c r="I6" s="8">
        <v>39</v>
      </c>
      <c r="J6" s="8">
        <v>129</v>
      </c>
      <c r="K6" s="8">
        <v>205</v>
      </c>
      <c r="L6" s="8">
        <v>20</v>
      </c>
      <c r="M6" s="9">
        <v>82</v>
      </c>
      <c r="N6" s="9">
        <v>249</v>
      </c>
      <c r="O6" s="9">
        <v>97</v>
      </c>
      <c r="P6" s="9">
        <v>18</v>
      </c>
      <c r="Q6" s="9">
        <v>274</v>
      </c>
      <c r="R6" s="9">
        <v>6</v>
      </c>
      <c r="S6" s="9">
        <v>1332</v>
      </c>
      <c r="T6" s="10">
        <v>0</v>
      </c>
      <c r="U6" s="11">
        <v>1332</v>
      </c>
      <c r="V6" s="11">
        <v>26</v>
      </c>
      <c r="W6" s="11">
        <v>1358</v>
      </c>
      <c r="X6" s="11">
        <v>0</v>
      </c>
      <c r="Y6" s="11">
        <v>1358</v>
      </c>
      <c r="Z6" s="12">
        <v>43562.895138888889</v>
      </c>
    </row>
    <row r="7" spans="1:26" ht="26.25" customHeight="1" x14ac:dyDescent="0.15">
      <c r="A7" s="2" t="s">
        <v>30</v>
      </c>
      <c r="B7" s="8">
        <f t="shared" ref="B7:Y7" si="0">SUBTOTAL(9,B5:B6)</f>
        <v>5731</v>
      </c>
      <c r="C7" s="8">
        <f t="shared" si="0"/>
        <v>9337</v>
      </c>
      <c r="D7" s="8">
        <f t="shared" si="0"/>
        <v>5931</v>
      </c>
      <c r="E7" s="8">
        <f t="shared" si="0"/>
        <v>7172</v>
      </c>
      <c r="F7" s="8">
        <f t="shared" si="0"/>
        <v>6802</v>
      </c>
      <c r="G7" s="8">
        <f t="shared" si="0"/>
        <v>7462</v>
      </c>
      <c r="H7" s="8">
        <f t="shared" si="0"/>
        <v>7780</v>
      </c>
      <c r="I7" s="8">
        <f t="shared" si="0"/>
        <v>8832</v>
      </c>
      <c r="J7" s="8">
        <f t="shared" si="0"/>
        <v>6589</v>
      </c>
      <c r="K7" s="8">
        <f t="shared" si="0"/>
        <v>8191</v>
      </c>
      <c r="L7" s="8">
        <f t="shared" si="0"/>
        <v>5367</v>
      </c>
      <c r="M7" s="9">
        <f t="shared" si="0"/>
        <v>11327</v>
      </c>
      <c r="N7" s="9">
        <f t="shared" si="0"/>
        <v>11533</v>
      </c>
      <c r="O7" s="9">
        <f t="shared" si="0"/>
        <v>10055</v>
      </c>
      <c r="P7" s="9">
        <f t="shared" si="0"/>
        <v>5758</v>
      </c>
      <c r="Q7" s="9">
        <f t="shared" si="0"/>
        <v>10472</v>
      </c>
      <c r="R7" s="9">
        <f t="shared" si="0"/>
        <v>811</v>
      </c>
      <c r="S7" s="9">
        <f t="shared" si="0"/>
        <v>129150</v>
      </c>
      <c r="T7" s="13">
        <f t="shared" si="0"/>
        <v>0</v>
      </c>
      <c r="U7" s="11">
        <f t="shared" si="0"/>
        <v>129150</v>
      </c>
      <c r="V7" s="11">
        <f t="shared" si="0"/>
        <v>2806</v>
      </c>
      <c r="W7" s="11">
        <f t="shared" si="0"/>
        <v>131956</v>
      </c>
      <c r="X7" s="11">
        <f t="shared" si="0"/>
        <v>-1</v>
      </c>
      <c r="Y7" s="11">
        <f t="shared" si="0"/>
        <v>131955</v>
      </c>
      <c r="Z7" s="14" t="s">
        <v>31</v>
      </c>
    </row>
    <row r="8" spans="1:26" ht="15" customHeight="1" x14ac:dyDescent="0.15">
      <c r="A8" s="15"/>
    </row>
    <row r="9" spans="1:26" ht="36" customHeight="1" x14ac:dyDescent="0.15">
      <c r="A9" s="2" t="str">
        <f>A4</f>
        <v>区分</v>
      </c>
      <c r="B9" s="3" t="str">
        <f t="shared" ref="B9:O12" si="1">M4</f>
        <v> 12
宮本　よしさだ
 (自由民主党)</v>
      </c>
      <c r="C9" s="3" t="str">
        <f t="shared" si="1"/>
        <v> 13
大山　一郎
 (自由民主党)</v>
      </c>
      <c r="D9" s="3" t="str">
        <f t="shared" si="1"/>
        <v> 14
岡野　しゅりこ
 (無所属)</v>
      </c>
      <c r="E9" s="3" t="str">
        <f t="shared" si="1"/>
        <v> 15
高木　英一
 (自由民主党)</v>
      </c>
      <c r="F9" s="3" t="str">
        <f t="shared" si="1"/>
        <v> 16
つづき　信行
 (公明党)</v>
      </c>
      <c r="G9" s="3" t="str">
        <f t="shared" si="1"/>
        <v> 17
喜岡　廣美
 (無所属)</v>
      </c>
      <c r="H9" s="16" t="str">
        <f t="shared" si="1"/>
        <v>得票総数
A</v>
      </c>
      <c r="I9" s="16" t="str">
        <f t="shared" si="1"/>
        <v>按分で切り捨てた票数
B</v>
      </c>
      <c r="J9" s="16" t="str">
        <f t="shared" si="1"/>
        <v>有効投票数
(A+B)
C</v>
      </c>
      <c r="K9" s="16" t="str">
        <f t="shared" si="1"/>
        <v>無効
投票数
D</v>
      </c>
      <c r="L9" s="16" t="str">
        <f t="shared" si="1"/>
        <v>投票総数
(C+D)
E</v>
      </c>
      <c r="M9" s="16" t="str">
        <f t="shared" si="1"/>
        <v>不受理持帰り等
F</v>
      </c>
      <c r="N9" s="16" t="str">
        <f t="shared" si="1"/>
        <v>投票者数
(E+F)
G</v>
      </c>
      <c r="O9" s="16" t="str">
        <f t="shared" si="1"/>
        <v>投票点検
終了時刻</v>
      </c>
    </row>
    <row r="10" spans="1:26" ht="18.75" customHeight="1" x14ac:dyDescent="0.15">
      <c r="A10" s="7" t="str">
        <f>A5</f>
        <v>高松市</v>
      </c>
      <c r="B10" s="8">
        <f t="shared" si="1"/>
        <v>11245</v>
      </c>
      <c r="C10" s="8">
        <f t="shared" si="1"/>
        <v>11284</v>
      </c>
      <c r="D10" s="8">
        <f t="shared" si="1"/>
        <v>9958</v>
      </c>
      <c r="E10" s="8">
        <f t="shared" si="1"/>
        <v>5740</v>
      </c>
      <c r="F10" s="8">
        <f t="shared" si="1"/>
        <v>10198</v>
      </c>
      <c r="G10" s="8">
        <f t="shared" si="1"/>
        <v>805</v>
      </c>
      <c r="H10" s="17">
        <f t="shared" si="1"/>
        <v>127818</v>
      </c>
      <c r="I10" s="18">
        <f t="shared" si="1"/>
        <v>0</v>
      </c>
      <c r="J10" s="8">
        <f t="shared" si="1"/>
        <v>127818</v>
      </c>
      <c r="K10" s="8">
        <f t="shared" si="1"/>
        <v>2780</v>
      </c>
      <c r="L10" s="8">
        <f t="shared" si="1"/>
        <v>130598</v>
      </c>
      <c r="M10" s="8">
        <f t="shared" si="1"/>
        <v>-1</v>
      </c>
      <c r="N10" s="8">
        <f t="shared" si="1"/>
        <v>130597</v>
      </c>
      <c r="O10" s="19">
        <f t="shared" si="1"/>
        <v>43563.052083333336</v>
      </c>
    </row>
    <row r="11" spans="1:26" ht="18.75" customHeight="1" x14ac:dyDescent="0.15">
      <c r="A11" s="7" t="str">
        <f>A6</f>
        <v>直島町</v>
      </c>
      <c r="B11" s="8">
        <f t="shared" si="1"/>
        <v>82</v>
      </c>
      <c r="C11" s="8">
        <f t="shared" si="1"/>
        <v>249</v>
      </c>
      <c r="D11" s="8">
        <f t="shared" si="1"/>
        <v>97</v>
      </c>
      <c r="E11" s="8">
        <f t="shared" si="1"/>
        <v>18</v>
      </c>
      <c r="F11" s="8">
        <f t="shared" si="1"/>
        <v>274</v>
      </c>
      <c r="G11" s="8">
        <f t="shared" si="1"/>
        <v>6</v>
      </c>
      <c r="H11" s="17">
        <f t="shared" si="1"/>
        <v>1332</v>
      </c>
      <c r="I11" s="18">
        <f t="shared" si="1"/>
        <v>0</v>
      </c>
      <c r="J11" s="8">
        <f t="shared" si="1"/>
        <v>1332</v>
      </c>
      <c r="K11" s="8">
        <f t="shared" si="1"/>
        <v>26</v>
      </c>
      <c r="L11" s="8">
        <f t="shared" si="1"/>
        <v>1358</v>
      </c>
      <c r="M11" s="8">
        <f t="shared" si="1"/>
        <v>0</v>
      </c>
      <c r="N11" s="8">
        <f t="shared" si="1"/>
        <v>1358</v>
      </c>
      <c r="O11" s="19">
        <f t="shared" si="1"/>
        <v>43562.895138888889</v>
      </c>
    </row>
    <row r="12" spans="1:26" ht="26.25" customHeight="1" x14ac:dyDescent="0.15">
      <c r="A12" s="2" t="str">
        <f>A7</f>
        <v>高松市選挙区 計</v>
      </c>
      <c r="B12" s="8">
        <f t="shared" si="1"/>
        <v>11327</v>
      </c>
      <c r="C12" s="8">
        <f t="shared" si="1"/>
        <v>11533</v>
      </c>
      <c r="D12" s="8">
        <f t="shared" si="1"/>
        <v>10055</v>
      </c>
      <c r="E12" s="8">
        <f t="shared" si="1"/>
        <v>5758</v>
      </c>
      <c r="F12" s="8">
        <f t="shared" si="1"/>
        <v>10472</v>
      </c>
      <c r="G12" s="8">
        <f t="shared" si="1"/>
        <v>811</v>
      </c>
      <c r="H12" s="17">
        <f t="shared" si="1"/>
        <v>129150</v>
      </c>
      <c r="I12" s="17">
        <f t="shared" si="1"/>
        <v>0</v>
      </c>
      <c r="J12" s="8">
        <f t="shared" si="1"/>
        <v>129150</v>
      </c>
      <c r="K12" s="8">
        <f t="shared" si="1"/>
        <v>2806</v>
      </c>
      <c r="L12" s="8">
        <f t="shared" si="1"/>
        <v>131956</v>
      </c>
      <c r="M12" s="8">
        <f t="shared" si="1"/>
        <v>-1</v>
      </c>
      <c r="N12" s="8">
        <f t="shared" si="1"/>
        <v>131955</v>
      </c>
      <c r="O12" s="18" t="str">
        <f t="shared" si="1"/>
        <v>　　 </v>
      </c>
    </row>
    <row r="13" spans="1:26" s="20" customFormat="1" ht="22.5" customHeight="1" x14ac:dyDescent="0.15">
      <c r="A13" s="21" t="s">
        <v>32</v>
      </c>
    </row>
    <row r="14" spans="1:26" x14ac:dyDescent="0.15">
      <c r="A14" s="22" t="s">
        <v>33</v>
      </c>
      <c r="B14" s="24" t="str">
        <f>U7&amp;"÷(15×4)="&amp;ROUNDDOWN(U7/(15*4),3)</f>
        <v>129150÷(15×4)=2152.5</v>
      </c>
      <c r="C14" s="24"/>
    </row>
    <row r="15" spans="1:26" x14ac:dyDescent="0.15">
      <c r="A15" s="22" t="s">
        <v>34</v>
      </c>
      <c r="B15" s="24" t="str">
        <f>U7&amp;"÷(15×10)="&amp;ROUNDDOWN(U7/(15*10),3)</f>
        <v>129150÷(15×10)=861</v>
      </c>
      <c r="C15" s="24"/>
    </row>
  </sheetData>
  <mergeCells count="9">
    <mergeCell ref="A3:B3"/>
    <mergeCell ref="B14:C14"/>
    <mergeCell ref="B15:C15"/>
    <mergeCell ref="A1:C1"/>
    <mergeCell ref="D1:J1"/>
    <mergeCell ref="K1:L1"/>
    <mergeCell ref="A2:C2"/>
    <mergeCell ref="D2:I2"/>
    <mergeCell ref="J2:L2"/>
  </mergeCells>
  <phoneticPr fontId="4"/>
  <pageMargins left="0.5" right="0.4" top="0.79" bottom="0.7" header="0.45" footer="0.51"/>
  <pageSetup paperSize="9" fitToHeight="0" orientation="landscape" horizontalDpi="300" verticalDpi="300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SG12630のC14-3479</dc:creator>
  <cp:lastModifiedBy>C14-3479</cp:lastModifiedBy>
  <dcterms:created xsi:type="dcterms:W3CDTF">2019-04-07T16:45:54Z</dcterms:created>
  <dcterms:modified xsi:type="dcterms:W3CDTF">2019-04-07T16:53:35Z</dcterms:modified>
</cp:coreProperties>
</file>