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623" windowHeight="5486"/>
  </bookViews>
  <sheets>
    <sheet name="第２２表" sheetId="10" r:id="rId1"/>
  </sheets>
  <definedNames>
    <definedName name="_xlnm.Print_Area" localSheetId="0">第２２表!$A$1:$U$55</definedName>
  </definedNames>
  <calcPr calcId="162913"/>
</workbook>
</file>

<file path=xl/calcChain.xml><?xml version="1.0" encoding="utf-8"?>
<calcChain xmlns="http://schemas.openxmlformats.org/spreadsheetml/2006/main">
  <c r="R10" i="10" l="1"/>
  <c r="R18" i="10"/>
  <c r="R24" i="10"/>
  <c r="R30" i="10"/>
  <c r="R39" i="10"/>
  <c r="R45" i="10"/>
  <c r="R50" i="10"/>
  <c r="M10" i="10"/>
  <c r="M18" i="10"/>
  <c r="M24" i="10"/>
  <c r="M30" i="10"/>
  <c r="M8" i="10"/>
  <c r="M39" i="10"/>
  <c r="M45" i="10"/>
  <c r="M50" i="10"/>
  <c r="M9" i="10"/>
  <c r="H10" i="10"/>
  <c r="H18" i="10"/>
  <c r="H24" i="10"/>
  <c r="H8" i="10" s="1"/>
  <c r="H30" i="10"/>
  <c r="H39" i="10"/>
  <c r="H45" i="10"/>
  <c r="H50" i="10"/>
  <c r="C10" i="10"/>
  <c r="C18" i="10"/>
  <c r="C24" i="10"/>
  <c r="C30" i="10"/>
  <c r="C39" i="10"/>
  <c r="C45" i="10"/>
  <c r="C50" i="10"/>
  <c r="T52" i="10"/>
  <c r="S52" i="10"/>
  <c r="T51" i="10"/>
  <c r="S51" i="10"/>
  <c r="Q50" i="10"/>
  <c r="S50" i="10" s="1"/>
  <c r="T46" i="10"/>
  <c r="S46" i="10"/>
  <c r="Q45" i="10"/>
  <c r="T45" i="10" s="1"/>
  <c r="T40" i="10"/>
  <c r="S40" i="10"/>
  <c r="Q39" i="10"/>
  <c r="T39" i="10" s="1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Q30" i="10"/>
  <c r="S30" i="10" s="1"/>
  <c r="T27" i="10"/>
  <c r="S27" i="10"/>
  <c r="T26" i="10"/>
  <c r="S26" i="10"/>
  <c r="T25" i="10"/>
  <c r="S25" i="10"/>
  <c r="Q24" i="10"/>
  <c r="T21" i="10"/>
  <c r="S21" i="10"/>
  <c r="T20" i="10"/>
  <c r="S20" i="10"/>
  <c r="T19" i="10"/>
  <c r="S19" i="10"/>
  <c r="Q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Q10" i="10"/>
  <c r="Q9" i="10"/>
  <c r="O53" i="10"/>
  <c r="N53" i="10"/>
  <c r="O52" i="10"/>
  <c r="N52" i="10"/>
  <c r="O51" i="10"/>
  <c r="N51" i="10"/>
  <c r="L50" i="10"/>
  <c r="O46" i="10"/>
  <c r="N46" i="10"/>
  <c r="L45" i="10"/>
  <c r="L9" i="10" s="1"/>
  <c r="O9" i="10" s="1"/>
  <c r="O40" i="10"/>
  <c r="N40" i="10"/>
  <c r="L39" i="10"/>
  <c r="N39" i="10" s="1"/>
  <c r="O39" i="10"/>
  <c r="O37" i="10"/>
  <c r="N37" i="10"/>
  <c r="O36" i="10"/>
  <c r="N36" i="10"/>
  <c r="O35" i="10"/>
  <c r="N35" i="10"/>
  <c r="O34" i="10"/>
  <c r="N34" i="10"/>
  <c r="O33" i="10"/>
  <c r="N33" i="10"/>
  <c r="O32" i="10"/>
  <c r="N32" i="10"/>
  <c r="O31" i="10"/>
  <c r="N31" i="10"/>
  <c r="L30" i="10"/>
  <c r="O30" i="10" s="1"/>
  <c r="O27" i="10"/>
  <c r="N27" i="10"/>
  <c r="O26" i="10"/>
  <c r="N26" i="10"/>
  <c r="O25" i="10"/>
  <c r="N25" i="10"/>
  <c r="L24" i="10"/>
  <c r="O21" i="10"/>
  <c r="N21" i="10"/>
  <c r="O20" i="10"/>
  <c r="N20" i="10"/>
  <c r="O19" i="10"/>
  <c r="N19" i="10"/>
  <c r="L18" i="10"/>
  <c r="O18" i="10" s="1"/>
  <c r="O17" i="10"/>
  <c r="N17" i="10"/>
  <c r="O16" i="10"/>
  <c r="N16" i="10"/>
  <c r="O15" i="10"/>
  <c r="N15" i="10"/>
  <c r="O14" i="10"/>
  <c r="N14" i="10"/>
  <c r="O13" i="10"/>
  <c r="N13" i="10"/>
  <c r="O12" i="10"/>
  <c r="N12" i="10"/>
  <c r="O11" i="10"/>
  <c r="N11" i="10"/>
  <c r="L10" i="10"/>
  <c r="J52" i="10"/>
  <c r="I52" i="10"/>
  <c r="J51" i="10"/>
  <c r="I51" i="10"/>
  <c r="G50" i="10"/>
  <c r="I50" i="10" s="1"/>
  <c r="J46" i="10"/>
  <c r="I46" i="10"/>
  <c r="G45" i="10"/>
  <c r="J40" i="10"/>
  <c r="I40" i="10"/>
  <c r="G39" i="10"/>
  <c r="J39" i="10" s="1"/>
  <c r="I39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G30" i="10"/>
  <c r="J30" i="10" s="1"/>
  <c r="J27" i="10"/>
  <c r="I27" i="10"/>
  <c r="J26" i="10"/>
  <c r="I26" i="10"/>
  <c r="J25" i="10"/>
  <c r="I25" i="10"/>
  <c r="G24" i="10"/>
  <c r="J24" i="10" s="1"/>
  <c r="J21" i="10"/>
  <c r="I21" i="10"/>
  <c r="J20" i="10"/>
  <c r="I20" i="10"/>
  <c r="J19" i="10"/>
  <c r="I19" i="10"/>
  <c r="G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G10" i="10"/>
  <c r="J10" i="10" s="1"/>
  <c r="E52" i="10"/>
  <c r="D52" i="10"/>
  <c r="E51" i="10"/>
  <c r="D51" i="10"/>
  <c r="B50" i="10"/>
  <c r="E47" i="10"/>
  <c r="D47" i="10"/>
  <c r="E46" i="10"/>
  <c r="D46" i="10"/>
  <c r="B45" i="10"/>
  <c r="E40" i="10"/>
  <c r="D40" i="10"/>
  <c r="B39" i="10"/>
  <c r="E39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B30" i="10"/>
  <c r="D30" i="10"/>
  <c r="E27" i="10"/>
  <c r="D27" i="10"/>
  <c r="E26" i="10"/>
  <c r="D26" i="10"/>
  <c r="E25" i="10"/>
  <c r="D25" i="10"/>
  <c r="B24" i="10"/>
  <c r="E21" i="10"/>
  <c r="D21" i="10"/>
  <c r="E20" i="10"/>
  <c r="D20" i="10"/>
  <c r="E19" i="10"/>
  <c r="D19" i="10"/>
  <c r="B18" i="10"/>
  <c r="E18" i="10" s="1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B10" i="10"/>
  <c r="B8" i="10"/>
  <c r="O50" i="10"/>
  <c r="N50" i="10"/>
  <c r="J50" i="10"/>
  <c r="D50" i="10"/>
  <c r="S45" i="10"/>
  <c r="I45" i="10"/>
  <c r="D10" i="10"/>
  <c r="E10" i="10"/>
  <c r="O10" i="10"/>
  <c r="S10" i="10"/>
  <c r="T10" i="10"/>
  <c r="J18" i="10"/>
  <c r="T18" i="10"/>
  <c r="D22" i="10"/>
  <c r="E22" i="10"/>
  <c r="I22" i="10"/>
  <c r="J22" i="10"/>
  <c r="N22" i="10"/>
  <c r="O22" i="10"/>
  <c r="S22" i="10"/>
  <c r="T22" i="10"/>
  <c r="D23" i="10"/>
  <c r="E23" i="10"/>
  <c r="I23" i="10"/>
  <c r="J23" i="10"/>
  <c r="N23" i="10"/>
  <c r="O23" i="10"/>
  <c r="S23" i="10"/>
  <c r="T23" i="10"/>
  <c r="D24" i="10"/>
  <c r="E24" i="10"/>
  <c r="O24" i="10"/>
  <c r="S24" i="10"/>
  <c r="T24" i="10"/>
  <c r="D28" i="10"/>
  <c r="E28" i="10"/>
  <c r="I28" i="10"/>
  <c r="J28" i="10"/>
  <c r="N28" i="10"/>
  <c r="O28" i="10"/>
  <c r="S28" i="10"/>
  <c r="T28" i="10"/>
  <c r="D29" i="10"/>
  <c r="E29" i="10"/>
  <c r="I29" i="10"/>
  <c r="J29" i="10"/>
  <c r="N29" i="10"/>
  <c r="O29" i="10"/>
  <c r="S29" i="10"/>
  <c r="T29" i="10"/>
  <c r="D37" i="10"/>
  <c r="E37" i="10"/>
  <c r="I37" i="10"/>
  <c r="J37" i="10"/>
  <c r="D38" i="10"/>
  <c r="E38" i="10"/>
  <c r="I38" i="10"/>
  <c r="J38" i="10"/>
  <c r="N38" i="10"/>
  <c r="O38" i="10"/>
  <c r="S38" i="10"/>
  <c r="T38" i="10"/>
  <c r="D41" i="10"/>
  <c r="E41" i="10"/>
  <c r="I41" i="10"/>
  <c r="J41" i="10"/>
  <c r="N41" i="10"/>
  <c r="O41" i="10"/>
  <c r="S41" i="10"/>
  <c r="T41" i="10"/>
  <c r="D42" i="10"/>
  <c r="E42" i="10"/>
  <c r="I42" i="10"/>
  <c r="J42" i="10"/>
  <c r="N42" i="10"/>
  <c r="O42" i="10"/>
  <c r="S42" i="10"/>
  <c r="T42" i="10"/>
  <c r="D43" i="10"/>
  <c r="E43" i="10"/>
  <c r="I43" i="10"/>
  <c r="J43" i="10"/>
  <c r="N43" i="10"/>
  <c r="O43" i="10"/>
  <c r="S43" i="10"/>
  <c r="T43" i="10"/>
  <c r="D44" i="10"/>
  <c r="E44" i="10"/>
  <c r="I44" i="10"/>
  <c r="J44" i="10"/>
  <c r="N44" i="10"/>
  <c r="O44" i="10"/>
  <c r="S44" i="10"/>
  <c r="T44" i="10"/>
  <c r="I47" i="10"/>
  <c r="J47" i="10"/>
  <c r="N47" i="10"/>
  <c r="O47" i="10"/>
  <c r="S47" i="10"/>
  <c r="T47" i="10"/>
  <c r="D48" i="10"/>
  <c r="E48" i="10"/>
  <c r="I48" i="10"/>
  <c r="J48" i="10"/>
  <c r="N48" i="10"/>
  <c r="O48" i="10"/>
  <c r="S48" i="10"/>
  <c r="T48" i="10"/>
  <c r="D49" i="10"/>
  <c r="E49" i="10"/>
  <c r="I49" i="10"/>
  <c r="J49" i="10"/>
  <c r="N49" i="10"/>
  <c r="O49" i="10"/>
  <c r="S49" i="10"/>
  <c r="T49" i="10"/>
  <c r="D53" i="10"/>
  <c r="E53" i="10"/>
  <c r="I53" i="10"/>
  <c r="J53" i="10"/>
  <c r="S53" i="10"/>
  <c r="T53" i="10"/>
  <c r="P9" i="10" l="1"/>
  <c r="M7" i="10"/>
  <c r="N10" i="10"/>
  <c r="C8" i="10"/>
  <c r="E8" i="10" s="1"/>
  <c r="T50" i="10"/>
  <c r="C9" i="10"/>
  <c r="P45" i="10"/>
  <c r="N24" i="10"/>
  <c r="R8" i="10"/>
  <c r="G9" i="10"/>
  <c r="H9" i="10"/>
  <c r="R9" i="10"/>
  <c r="T9" i="10" s="1"/>
  <c r="B9" i="10"/>
  <c r="E45" i="10"/>
  <c r="D9" i="10"/>
  <c r="P28" i="10"/>
  <c r="P49" i="10"/>
  <c r="P43" i="10"/>
  <c r="P39" i="10"/>
  <c r="P30" i="10"/>
  <c r="P23" i="10"/>
  <c r="P18" i="10"/>
  <c r="P29" i="10"/>
  <c r="S8" i="10"/>
  <c r="R7" i="10"/>
  <c r="U30" i="10" s="1"/>
  <c r="T8" i="10"/>
  <c r="D45" i="10"/>
  <c r="N45" i="10"/>
  <c r="G8" i="10"/>
  <c r="I18" i="10"/>
  <c r="I30" i="10"/>
  <c r="L8" i="10"/>
  <c r="N18" i="10"/>
  <c r="N30" i="10"/>
  <c r="Q8" i="10"/>
  <c r="Q7" i="10" s="1"/>
  <c r="P8" i="10"/>
  <c r="P22" i="10"/>
  <c r="P38" i="10"/>
  <c r="P44" i="10"/>
  <c r="P50" i="10"/>
  <c r="E30" i="10"/>
  <c r="D8" i="10"/>
  <c r="C7" i="10"/>
  <c r="F50" i="10" s="1"/>
  <c r="S9" i="10"/>
  <c r="I24" i="10"/>
  <c r="S18" i="10"/>
  <c r="D18" i="10"/>
  <c r="I10" i="10"/>
  <c r="N9" i="10"/>
  <c r="I9" i="10"/>
  <c r="N8" i="10"/>
  <c r="I8" i="10"/>
  <c r="J45" i="10"/>
  <c r="O45" i="10"/>
  <c r="E50" i="10"/>
  <c r="D39" i="10"/>
  <c r="T30" i="10"/>
  <c r="S39" i="10"/>
  <c r="F18" i="10"/>
  <c r="U39" i="10"/>
  <c r="J9" i="10" l="1"/>
  <c r="H7" i="10"/>
  <c r="E9" i="10"/>
  <c r="P48" i="10"/>
  <c r="P42" i="10"/>
  <c r="P24" i="10"/>
  <c r="P10" i="10"/>
  <c r="L7" i="10"/>
  <c r="O8" i="10"/>
  <c r="F29" i="10"/>
  <c r="F48" i="10"/>
  <c r="F44" i="10"/>
  <c r="F42" i="10"/>
  <c r="F38" i="10"/>
  <c r="F28" i="10"/>
  <c r="F23" i="10"/>
  <c r="F49" i="10"/>
  <c r="F43" i="10"/>
  <c r="F30" i="10"/>
  <c r="F22" i="10"/>
  <c r="F8" i="10"/>
  <c r="F45" i="10"/>
  <c r="F39" i="10"/>
  <c r="F24" i="10"/>
  <c r="F10" i="10"/>
  <c r="J8" i="10"/>
  <c r="G7" i="10"/>
  <c r="U29" i="10"/>
  <c r="U49" i="10"/>
  <c r="U45" i="10"/>
  <c r="U43" i="10"/>
  <c r="U24" i="10"/>
  <c r="U22" i="10"/>
  <c r="U10" i="10"/>
  <c r="S7" i="10"/>
  <c r="U50" i="10"/>
  <c r="U48" i="10"/>
  <c r="U42" i="10"/>
  <c r="U28" i="10"/>
  <c r="U18" i="10"/>
  <c r="T7" i="10"/>
  <c r="U44" i="10"/>
  <c r="U38" i="10"/>
  <c r="U23" i="10"/>
  <c r="U9" i="10"/>
  <c r="U8" i="10"/>
  <c r="F9" i="10"/>
  <c r="B7" i="10"/>
  <c r="D7" i="10" s="1"/>
  <c r="E7" i="10" l="1"/>
  <c r="K38" i="10"/>
  <c r="K48" i="10"/>
  <c r="K28" i="10"/>
  <c r="K44" i="10"/>
  <c r="K23" i="10"/>
  <c r="K42" i="10"/>
  <c r="K18" i="10"/>
  <c r="K50" i="10"/>
  <c r="K30" i="10"/>
  <c r="K10" i="10"/>
  <c r="K49" i="10"/>
  <c r="K22" i="10"/>
  <c r="K8" i="10"/>
  <c r="K43" i="10"/>
  <c r="K29" i="10"/>
  <c r="K45" i="10"/>
  <c r="K39" i="10"/>
  <c r="K24" i="10"/>
  <c r="K9" i="10"/>
  <c r="J7" i="10"/>
  <c r="I7" i="10"/>
  <c r="O7" i="10"/>
  <c r="N7" i="10"/>
</calcChain>
</file>

<file path=xl/sharedStrings.xml><?xml version="1.0" encoding="utf-8"?>
<sst xmlns="http://schemas.openxmlformats.org/spreadsheetml/2006/main" count="73" uniqueCount="58">
  <si>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</si>
  <si>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さぬき市</t>
    <rPh sb="3" eb="4">
      <t>シ</t>
    </rPh>
    <phoneticPr fontId="2"/>
  </si>
  <si>
    <t>16年</t>
    <rPh sb="2" eb="3">
      <t>ネン</t>
    </rPh>
    <phoneticPr fontId="2"/>
  </si>
  <si>
    <t>東かがわ市</t>
    <rPh sb="0" eb="1">
      <t>ヒガシ</t>
    </rPh>
    <rPh sb="4" eb="5">
      <t>シ</t>
    </rPh>
    <phoneticPr fontId="2"/>
  </si>
  <si>
    <t>19年</t>
    <rPh sb="2" eb="3">
      <t>ネン</t>
    </rPh>
    <phoneticPr fontId="2"/>
  </si>
  <si>
    <t>従  業  者  数  (人)</t>
    <rPh sb="0" eb="10">
      <t>ジュウギョウシャスウ</t>
    </rPh>
    <rPh sb="13" eb="14">
      <t>ニン</t>
    </rPh>
    <phoneticPr fontId="2"/>
  </si>
  <si>
    <t>売  場  面  積 (㎡)</t>
    <rPh sb="0" eb="4">
      <t>ウリバ</t>
    </rPh>
    <rPh sb="6" eb="10">
      <t>メンセキ</t>
    </rPh>
    <phoneticPr fontId="2"/>
  </si>
  <si>
    <t>増減数</t>
    <rPh sb="0" eb="1">
      <t>ゾウ</t>
    </rPh>
    <rPh sb="1" eb="3">
      <t>ゲンスウ</t>
    </rPh>
    <phoneticPr fontId="2"/>
  </si>
  <si>
    <t>増減率(%）</t>
    <rPh sb="0" eb="3">
      <t>ゾウゲンリツ</t>
    </rPh>
    <phoneticPr fontId="2"/>
  </si>
  <si>
    <t>県    計</t>
    <rPh sb="0" eb="1">
      <t>ケンケイ</t>
    </rPh>
    <rPh sb="5" eb="6">
      <t>ケイ</t>
    </rPh>
    <phoneticPr fontId="2"/>
  </si>
  <si>
    <t>市     部</t>
    <rPh sb="0" eb="7">
      <t>シブ</t>
    </rPh>
    <phoneticPr fontId="2"/>
  </si>
  <si>
    <t>郡      部</t>
    <rPh sb="0" eb="8">
      <t>グンブ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</si>
  <si>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</si>
  <si>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</si>
  <si>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土庄町</t>
    <rPh sb="0" eb="3">
      <t>トノショウチョウ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</si>
  <si>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</si>
  <si>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</si>
  <si>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</si>
  <si>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</si>
  <si>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</si>
  <si>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三豊市</t>
    <rPh sb="0" eb="2">
      <t>ミトヨ</t>
    </rPh>
    <rPh sb="2" eb="3">
      <t>シ</t>
    </rPh>
    <phoneticPr fontId="2"/>
  </si>
  <si>
    <t>坂出市</t>
    <rPh sb="0" eb="1">
      <t>サカ</t>
    </rPh>
    <rPh sb="1" eb="2">
      <t>デ</t>
    </rPh>
    <rPh sb="2" eb="3">
      <t>シ</t>
    </rPh>
    <phoneticPr fontId="2"/>
  </si>
  <si>
    <t>高松市</t>
    <rPh sb="0" eb="2">
      <t>タカマツ</t>
    </rPh>
    <rPh sb="2" eb="3">
      <t>シ</t>
    </rPh>
    <phoneticPr fontId="2"/>
  </si>
  <si>
    <t>丸亀市</t>
    <rPh sb="0" eb="2">
      <t>マルガメ</t>
    </rPh>
    <rPh sb="2" eb="3">
      <t>シ</t>
    </rPh>
    <phoneticPr fontId="2"/>
  </si>
  <si>
    <t>綾川町</t>
    <rPh sb="0" eb="1">
      <t>アヤ</t>
    </rPh>
    <rPh sb="1" eb="2">
      <t>カワ</t>
    </rPh>
    <rPh sb="2" eb="3">
      <t>チョウ</t>
    </rPh>
    <phoneticPr fontId="2"/>
  </si>
  <si>
    <t>まんのう町</t>
    <rPh sb="4" eb="5">
      <t>マチ</t>
    </rPh>
    <phoneticPr fontId="2"/>
  </si>
  <si>
    <t>年 間 商 品 販 売 額 (万 円)</t>
    <rPh sb="4" eb="5">
      <t>ショウ</t>
    </rPh>
    <rPh sb="6" eb="7">
      <t>シナ</t>
    </rPh>
    <rPh sb="8" eb="9">
      <t>ハン</t>
    </rPh>
    <phoneticPr fontId="2"/>
  </si>
  <si>
    <t>第２２表　市町別対前回比較表</t>
    <rPh sb="0" eb="1">
      <t>ダイ</t>
    </rPh>
    <rPh sb="3" eb="4">
      <t>ヒョウ</t>
    </rPh>
    <rPh sb="5" eb="6">
      <t>シ</t>
    </rPh>
    <rPh sb="6" eb="7">
      <t>チョウ</t>
    </rPh>
    <rPh sb="7" eb="8">
      <t>ベツ</t>
    </rPh>
    <rPh sb="8" eb="9">
      <t>タイ</t>
    </rPh>
    <rPh sb="9" eb="11">
      <t>ゼンカイ</t>
    </rPh>
    <rPh sb="11" eb="13">
      <t>ヒカク</t>
    </rPh>
    <rPh sb="13" eb="14">
      <t>ヒョウ</t>
    </rPh>
    <phoneticPr fontId="2"/>
  </si>
  <si>
    <t>（高松市）</t>
    <rPh sb="1" eb="4">
      <t>タカマツシ</t>
    </rPh>
    <phoneticPr fontId="2"/>
  </si>
  <si>
    <t>（牟礼町）</t>
    <rPh sb="1" eb="4">
      <t>ムレチョウ</t>
    </rPh>
    <phoneticPr fontId="2"/>
  </si>
  <si>
    <t>（庵治町）</t>
    <rPh sb="1" eb="4">
      <t>アジチョウ</t>
    </rPh>
    <phoneticPr fontId="2"/>
  </si>
  <si>
    <t>（塩江町）</t>
    <rPh sb="1" eb="4">
      <t>シオノエチョウ</t>
    </rPh>
    <phoneticPr fontId="2"/>
  </si>
  <si>
    <t>（香川町）</t>
    <rPh sb="1" eb="4">
      <t>カガワチョウ</t>
    </rPh>
    <phoneticPr fontId="2"/>
  </si>
  <si>
    <t>（香南町）</t>
    <rPh sb="1" eb="4">
      <t>コウナンチョウ</t>
    </rPh>
    <phoneticPr fontId="2"/>
  </si>
  <si>
    <t>（国分寺町）</t>
    <rPh sb="1" eb="5">
      <t>コクブンジチョウ</t>
    </rPh>
    <phoneticPr fontId="2"/>
  </si>
  <si>
    <t>（丸亀市）</t>
    <rPh sb="1" eb="4">
      <t>マルガメシ</t>
    </rPh>
    <phoneticPr fontId="2"/>
  </si>
  <si>
    <t>(綾歌町）</t>
    <rPh sb="1" eb="4">
      <t>アヤウタチョウ</t>
    </rPh>
    <phoneticPr fontId="2"/>
  </si>
  <si>
    <t>（飯山町）</t>
    <rPh sb="1" eb="4">
      <t>ハンザンチョウ</t>
    </rPh>
    <phoneticPr fontId="2"/>
  </si>
  <si>
    <t>（綾上町）</t>
    <rPh sb="1" eb="4">
      <t>アヤカミチョウ</t>
    </rPh>
    <phoneticPr fontId="2"/>
  </si>
  <si>
    <t>（綾南町）</t>
    <rPh sb="1" eb="4">
      <t>リョウナンチョウ</t>
    </rPh>
    <phoneticPr fontId="2"/>
  </si>
  <si>
    <t>（満濃町）</t>
    <rPh sb="1" eb="4">
      <t>マンノウチョウ</t>
    </rPh>
    <phoneticPr fontId="2"/>
  </si>
  <si>
    <t>（仲南町）</t>
    <rPh sb="1" eb="4">
      <t>チュウナンチョウ</t>
    </rPh>
    <phoneticPr fontId="2"/>
  </si>
  <si>
    <t>（琴南町）</t>
    <rPh sb="1" eb="4">
      <t>コトナミチョウ</t>
    </rPh>
    <phoneticPr fontId="2"/>
  </si>
  <si>
    <t>（観音寺市）</t>
    <rPh sb="1" eb="5">
      <t>カンオンジシ</t>
    </rPh>
    <phoneticPr fontId="2"/>
  </si>
  <si>
    <t>（大野原町）</t>
    <rPh sb="1" eb="5">
      <t>オオノハラチョウ</t>
    </rPh>
    <phoneticPr fontId="2"/>
  </si>
  <si>
    <t>（豊浜町）</t>
    <rPh sb="1" eb="4">
      <t>トヨハマチョウ</t>
    </rPh>
    <phoneticPr fontId="2"/>
  </si>
  <si>
    <t>（高瀬町）</t>
    <rPh sb="1" eb="4">
      <t>タカセチョウ</t>
    </rPh>
    <phoneticPr fontId="2"/>
  </si>
  <si>
    <t>（山本町）</t>
    <rPh sb="1" eb="4">
      <t>ヤマモトチョウ</t>
    </rPh>
    <phoneticPr fontId="2"/>
  </si>
  <si>
    <t>（三野町）</t>
    <rPh sb="1" eb="4">
      <t>ミノチョウ</t>
    </rPh>
    <phoneticPr fontId="2"/>
  </si>
  <si>
    <t>（豊中町）</t>
    <rPh sb="1" eb="3">
      <t>トヨナカ</t>
    </rPh>
    <rPh sb="3" eb="4">
      <t>チョウ</t>
    </rPh>
    <phoneticPr fontId="2"/>
  </si>
  <si>
    <t>（詫間町）</t>
    <rPh sb="1" eb="4">
      <t>タクマチョウ</t>
    </rPh>
    <phoneticPr fontId="2"/>
  </si>
  <si>
    <t>（仁尾町）</t>
    <rPh sb="1" eb="3">
      <t>ニオ</t>
    </rPh>
    <rPh sb="3" eb="4">
      <t>チョウ</t>
    </rPh>
    <phoneticPr fontId="2"/>
  </si>
  <si>
    <t>（財田町）</t>
    <rPh sb="1" eb="3">
      <t>サイタ</t>
    </rPh>
    <rPh sb="3" eb="4">
      <t>チョウ</t>
    </rPh>
    <phoneticPr fontId="2"/>
  </si>
  <si>
    <t>小豆島町</t>
    <rPh sb="0" eb="3">
      <t>ショウドシマ</t>
    </rPh>
    <rPh sb="3" eb="4">
      <t>マチ</t>
    </rPh>
    <phoneticPr fontId="2"/>
  </si>
  <si>
    <t>（内海町）</t>
    <rPh sb="1" eb="3">
      <t>ウチノミ</t>
    </rPh>
    <rPh sb="3" eb="4">
      <t>チョウ</t>
    </rPh>
    <phoneticPr fontId="2"/>
  </si>
  <si>
    <t>（池田町）</t>
    <rPh sb="1" eb="3">
      <t>イケダ</t>
    </rPh>
    <rPh sb="3" eb="4">
      <t>チョウ</t>
    </rPh>
    <phoneticPr fontId="2"/>
  </si>
  <si>
    <t>※（　　）は16年調査の後、合併した市町。19年データは16年調査時の範囲により集計を行っている。</t>
    <rPh sb="8" eb="9">
      <t>ネン</t>
    </rPh>
    <rPh sb="9" eb="11">
      <t>チョウサ</t>
    </rPh>
    <rPh sb="12" eb="13">
      <t>ノチ</t>
    </rPh>
    <rPh sb="14" eb="16">
      <t>ガッペイ</t>
    </rPh>
    <rPh sb="18" eb="19">
      <t>シ</t>
    </rPh>
    <rPh sb="19" eb="20">
      <t>チョウ</t>
    </rPh>
    <rPh sb="23" eb="24">
      <t>ネン</t>
    </rPh>
    <rPh sb="30" eb="31">
      <t>ネン</t>
    </rPh>
    <rPh sb="31" eb="33">
      <t>チョウサ</t>
    </rPh>
    <rPh sb="33" eb="34">
      <t>ジ</t>
    </rPh>
    <rPh sb="35" eb="37">
      <t>ハンイ</t>
    </rPh>
    <rPh sb="40" eb="42">
      <t>シュウケイ</t>
    </rPh>
    <rPh sb="43" eb="44">
      <t>オコナ</t>
    </rPh>
    <phoneticPr fontId="2"/>
  </si>
  <si>
    <t>19年構成比（％）</t>
    <rPh sb="2" eb="3">
      <t>ネン</t>
    </rPh>
    <rPh sb="3" eb="6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</si>
</sst>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▲ &quot;0"/>
    <numFmt numFmtId="177" formatCode="#,##0;&quot;▲ &quot;#,##0"/>
    <numFmt numFmtId="178" formatCode="#,##0.0;&quot;▲ &quot;#,##0.0"/>
    <numFmt numFmtId="179" formatCode="#,##0_);[Red]\(#,##0\)"/>
    <numFmt numFmtId="180" formatCode="0.0;&quot;▲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177" fontId="0" fillId="0" borderId="0" xfId="0" applyNumberFormat="1"/>
    <xf numFmtId="0" fontId="3" fillId="0" borderId="0" xfId="0" applyFont="1"/>
    <xf numFmtId="177" fontId="4" fillId="0" borderId="0" xfId="0" applyNumberFormat="1" applyFont="1" applyBorder="1"/>
    <xf numFmtId="179" fontId="4" fillId="0" borderId="0" xfId="1" applyNumberFormat="1" applyFont="1" applyBorder="1"/>
    <xf numFmtId="0" fontId="5" fillId="0" borderId="0" xfId="0" applyFont="1"/>
    <xf numFmtId="38" fontId="4" fillId="0" borderId="0" xfId="1" applyFont="1" applyBorder="1"/>
    <xf numFmtId="177" fontId="4" fillId="0" borderId="0" xfId="1" applyNumberFormat="1" applyFont="1" applyBorder="1"/>
    <xf numFmtId="0" fontId="6" fillId="0" borderId="0" xfId="0" applyFont="1"/>
    <xf numFmtId="177" fontId="3" fillId="0" borderId="0" xfId="0" applyNumberFormat="1" applyFont="1"/>
    <xf numFmtId="0" fontId="0" fillId="0" borderId="0" xfId="0" applyBorder="1"/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177" fontId="6" fillId="0" borderId="4" xfId="0" applyNumberFormat="1" applyFont="1" applyBorder="1" applyAlignment="1">
      <alignment horizontal="distributed"/>
    </xf>
    <xf numFmtId="3" fontId="6" fillId="0" borderId="5" xfId="0" applyNumberFormat="1" applyFont="1" applyBorder="1"/>
    <xf numFmtId="38" fontId="6" fillId="0" borderId="2" xfId="0" applyNumberFormat="1" applyFont="1" applyBorder="1"/>
    <xf numFmtId="177" fontId="6" fillId="0" borderId="1" xfId="0" applyNumberFormat="1" applyFont="1" applyBorder="1"/>
    <xf numFmtId="178" fontId="6" fillId="0" borderId="4" xfId="0" applyNumberFormat="1" applyFont="1" applyBorder="1"/>
    <xf numFmtId="177" fontId="6" fillId="0" borderId="6" xfId="0" applyNumberFormat="1" applyFont="1" applyBorder="1"/>
    <xf numFmtId="177" fontId="6" fillId="0" borderId="7" xfId="0" applyNumberFormat="1" applyFont="1" applyBorder="1"/>
    <xf numFmtId="38" fontId="6" fillId="0" borderId="4" xfId="0" applyNumberFormat="1" applyFont="1" applyBorder="1"/>
    <xf numFmtId="38" fontId="6" fillId="0" borderId="7" xfId="0" applyNumberFormat="1" applyFont="1" applyBorder="1" applyAlignment="1"/>
    <xf numFmtId="177" fontId="6" fillId="0" borderId="4" xfId="0" applyNumberFormat="1" applyFont="1" applyBorder="1"/>
    <xf numFmtId="180" fontId="6" fillId="0" borderId="1" xfId="0" applyNumberFormat="1" applyFont="1" applyBorder="1"/>
    <xf numFmtId="180" fontId="6" fillId="0" borderId="4" xfId="0" applyNumberFormat="1" applyFont="1" applyBorder="1"/>
    <xf numFmtId="38" fontId="6" fillId="0" borderId="8" xfId="1" applyFont="1" applyBorder="1"/>
    <xf numFmtId="177" fontId="6" fillId="0" borderId="6" xfId="1" applyNumberFormat="1" applyFont="1" applyBorder="1"/>
    <xf numFmtId="178" fontId="6" fillId="0" borderId="5" xfId="0" applyNumberFormat="1" applyFont="1" applyBorder="1"/>
    <xf numFmtId="176" fontId="6" fillId="0" borderId="7" xfId="0" applyNumberFormat="1" applyFont="1" applyBorder="1" applyAlignment="1">
      <alignment horizontal="distributed"/>
    </xf>
    <xf numFmtId="38" fontId="6" fillId="0" borderId="9" xfId="0" applyNumberFormat="1" applyFont="1" applyBorder="1"/>
    <xf numFmtId="177" fontId="6" fillId="0" borderId="2" xfId="0" applyNumberFormat="1" applyFont="1" applyBorder="1"/>
    <xf numFmtId="178" fontId="6" fillId="0" borderId="7" xfId="0" applyNumberFormat="1" applyFont="1" applyBorder="1"/>
    <xf numFmtId="38" fontId="6" fillId="0" borderId="0" xfId="0" applyNumberFormat="1" applyFont="1" applyBorder="1"/>
    <xf numFmtId="38" fontId="6" fillId="0" borderId="7" xfId="0" applyNumberFormat="1" applyFont="1" applyBorder="1"/>
    <xf numFmtId="180" fontId="6" fillId="0" borderId="2" xfId="0" applyNumberFormat="1" applyFont="1" applyBorder="1"/>
    <xf numFmtId="180" fontId="6" fillId="0" borderId="7" xfId="0" applyNumberFormat="1" applyFont="1" applyBorder="1"/>
    <xf numFmtId="38" fontId="6" fillId="0" borderId="5" xfId="1" applyFont="1" applyBorder="1"/>
    <xf numFmtId="177" fontId="6" fillId="0" borderId="0" xfId="1" applyNumberFormat="1" applyFont="1" applyBorder="1"/>
    <xf numFmtId="38" fontId="6" fillId="0" borderId="3" xfId="0" applyNumberFormat="1" applyFont="1" applyBorder="1"/>
    <xf numFmtId="177" fontId="6" fillId="0" borderId="10" xfId="0" applyNumberFormat="1" applyFont="1" applyBorder="1"/>
    <xf numFmtId="178" fontId="6" fillId="0" borderId="11" xfId="0" applyNumberFormat="1" applyFont="1" applyBorder="1"/>
    <xf numFmtId="178" fontId="6" fillId="0" borderId="10" xfId="0" applyNumberFormat="1" applyFont="1" applyBorder="1"/>
    <xf numFmtId="177" fontId="6" fillId="0" borderId="11" xfId="0" applyNumberFormat="1" applyFont="1" applyBorder="1"/>
    <xf numFmtId="38" fontId="6" fillId="0" borderId="10" xfId="0" applyNumberFormat="1" applyFont="1" applyBorder="1"/>
    <xf numFmtId="38" fontId="6" fillId="0" borderId="10" xfId="0" applyNumberFormat="1" applyFont="1" applyBorder="1" applyAlignment="1"/>
    <xf numFmtId="180" fontId="6" fillId="0" borderId="3" xfId="0" applyNumberFormat="1" applyFont="1" applyBorder="1"/>
    <xf numFmtId="180" fontId="6" fillId="0" borderId="10" xfId="0" applyNumberFormat="1" applyFont="1" applyBorder="1"/>
    <xf numFmtId="38" fontId="6" fillId="0" borderId="11" xfId="1" applyFont="1" applyBorder="1"/>
    <xf numFmtId="177" fontId="6" fillId="0" borderId="12" xfId="1" applyNumberFormat="1" applyFont="1" applyBorder="1"/>
    <xf numFmtId="176" fontId="6" fillId="0" borderId="4" xfId="0" applyNumberFormat="1" applyFont="1" applyBorder="1" applyAlignment="1">
      <alignment horizontal="distributed"/>
    </xf>
    <xf numFmtId="38" fontId="6" fillId="0" borderId="4" xfId="1" applyFont="1" applyBorder="1"/>
    <xf numFmtId="177" fontId="6" fillId="0" borderId="4" xfId="1" applyNumberFormat="1" applyFont="1" applyBorder="1"/>
    <xf numFmtId="177" fontId="6" fillId="0" borderId="8" xfId="1" applyNumberFormat="1" applyFont="1" applyBorder="1"/>
    <xf numFmtId="38" fontId="6" fillId="0" borderId="7" xfId="1" applyFont="1" applyBorder="1"/>
    <xf numFmtId="177" fontId="6" fillId="0" borderId="5" xfId="1" applyNumberFormat="1" applyFont="1" applyBorder="1"/>
    <xf numFmtId="177" fontId="6" fillId="0" borderId="7" xfId="1" applyNumberFormat="1" applyFont="1" applyBorder="1"/>
    <xf numFmtId="177" fontId="6" fillId="0" borderId="5" xfId="0" applyNumberFormat="1" applyFont="1" applyBorder="1"/>
    <xf numFmtId="177" fontId="6" fillId="0" borderId="10" xfId="1" applyNumberFormat="1" applyFont="1" applyBorder="1"/>
    <xf numFmtId="38" fontId="6" fillId="0" borderId="13" xfId="1" applyFont="1" applyBorder="1"/>
    <xf numFmtId="38" fontId="6" fillId="0" borderId="2" xfId="1" applyFont="1" applyBorder="1"/>
    <xf numFmtId="177" fontId="6" fillId="0" borderId="0" xfId="0" applyNumberFormat="1" applyFont="1" applyBorder="1"/>
    <xf numFmtId="38" fontId="6" fillId="0" borderId="14" xfId="1" applyFont="1" applyBorder="1"/>
    <xf numFmtId="176" fontId="6" fillId="0" borderId="15" xfId="0" applyNumberFormat="1" applyFont="1" applyBorder="1" applyAlignment="1">
      <alignment horizontal="distributed"/>
    </xf>
    <xf numFmtId="38" fontId="6" fillId="0" borderId="15" xfId="1" applyFont="1" applyBorder="1"/>
    <xf numFmtId="177" fontId="6" fillId="0" borderId="15" xfId="0" applyNumberFormat="1" applyFont="1" applyBorder="1"/>
    <xf numFmtId="178" fontId="6" fillId="0" borderId="15" xfId="0" applyNumberFormat="1" applyFont="1" applyBorder="1"/>
    <xf numFmtId="177" fontId="6" fillId="0" borderId="16" xfId="0" applyNumberFormat="1" applyFont="1" applyBorder="1"/>
    <xf numFmtId="180" fontId="6" fillId="0" borderId="15" xfId="0" applyNumberFormat="1" applyFont="1" applyBorder="1"/>
    <xf numFmtId="177" fontId="6" fillId="0" borderId="15" xfId="1" applyNumberFormat="1" applyFont="1" applyBorder="1"/>
    <xf numFmtId="177" fontId="6" fillId="0" borderId="8" xfId="0" applyNumberFormat="1" applyFont="1" applyBorder="1"/>
    <xf numFmtId="177" fontId="6" fillId="0" borderId="17" xfId="0" applyNumberFormat="1" applyFont="1" applyBorder="1"/>
    <xf numFmtId="38" fontId="6" fillId="0" borderId="0" xfId="0" applyNumberFormat="1" applyFont="1"/>
    <xf numFmtId="177" fontId="6" fillId="0" borderId="0" xfId="0" applyNumberFormat="1" applyFont="1"/>
    <xf numFmtId="179" fontId="6" fillId="0" borderId="0" xfId="1" applyNumberFormat="1" applyFont="1" applyBorder="1"/>
    <xf numFmtId="176" fontId="3" fillId="0" borderId="7" xfId="0" applyNumberFormat="1" applyFont="1" applyBorder="1" applyAlignment="1">
      <alignment horizontal="distributed"/>
    </xf>
    <xf numFmtId="38" fontId="3" fillId="0" borderId="7" xfId="1" applyFont="1" applyBorder="1"/>
    <xf numFmtId="177" fontId="3" fillId="0" borderId="7" xfId="0" applyNumberFormat="1" applyFont="1" applyBorder="1"/>
    <xf numFmtId="178" fontId="3" fillId="0" borderId="7" xfId="0" applyNumberFormat="1" applyFont="1" applyBorder="1"/>
    <xf numFmtId="177" fontId="3" fillId="0" borderId="5" xfId="1" applyNumberFormat="1" applyFont="1" applyBorder="1"/>
    <xf numFmtId="177" fontId="3" fillId="0" borderId="7" xfId="1" applyNumberFormat="1" applyFont="1" applyBorder="1"/>
    <xf numFmtId="180" fontId="3" fillId="0" borderId="2" xfId="0" applyNumberFormat="1" applyFont="1" applyBorder="1"/>
    <xf numFmtId="180" fontId="3" fillId="0" borderId="7" xfId="0" applyNumberFormat="1" applyFont="1" applyBorder="1"/>
    <xf numFmtId="38" fontId="3" fillId="0" borderId="5" xfId="1" applyFont="1" applyBorder="1"/>
    <xf numFmtId="177" fontId="3" fillId="0" borderId="5" xfId="0" applyNumberFormat="1" applyFont="1" applyBorder="1"/>
    <xf numFmtId="176" fontId="3" fillId="0" borderId="10" xfId="0" applyNumberFormat="1" applyFont="1" applyBorder="1" applyAlignment="1">
      <alignment horizontal="distributed"/>
    </xf>
    <xf numFmtId="38" fontId="3" fillId="0" borderId="10" xfId="1" applyFont="1" applyBorder="1"/>
    <xf numFmtId="177" fontId="3" fillId="0" borderId="10" xfId="0" applyNumberFormat="1" applyFont="1" applyBorder="1"/>
    <xf numFmtId="178" fontId="3" fillId="0" borderId="10" xfId="0" applyNumberFormat="1" applyFont="1" applyBorder="1"/>
    <xf numFmtId="177" fontId="3" fillId="0" borderId="11" xfId="0" applyNumberFormat="1" applyFont="1" applyBorder="1"/>
    <xf numFmtId="177" fontId="3" fillId="0" borderId="10" xfId="1" applyNumberFormat="1" applyFont="1" applyBorder="1"/>
    <xf numFmtId="180" fontId="3" fillId="0" borderId="3" xfId="0" applyNumberFormat="1" applyFont="1" applyBorder="1"/>
    <xf numFmtId="180" fontId="3" fillId="0" borderId="10" xfId="0" applyNumberFormat="1" applyFont="1" applyBorder="1"/>
    <xf numFmtId="38" fontId="3" fillId="0" borderId="11" xfId="1" applyFont="1" applyBorder="1"/>
    <xf numFmtId="177" fontId="3" fillId="0" borderId="11" xfId="1" applyNumberFormat="1" applyFont="1" applyBorder="1"/>
    <xf numFmtId="38" fontId="3" fillId="0" borderId="13" xfId="1" applyFont="1" applyBorder="1"/>
    <xf numFmtId="38" fontId="3" fillId="0" borderId="2" xfId="1" applyFont="1" applyBorder="1"/>
    <xf numFmtId="177" fontId="3" fillId="0" borderId="2" xfId="0" applyNumberFormat="1" applyFont="1" applyBorder="1"/>
    <xf numFmtId="177" fontId="3" fillId="0" borderId="0" xfId="0" applyNumberFormat="1" applyFont="1" applyBorder="1"/>
    <xf numFmtId="177" fontId="3" fillId="0" borderId="0" xfId="1" applyNumberFormat="1" applyFont="1" applyBorder="1"/>
    <xf numFmtId="178" fontId="3" fillId="0" borderId="5" xfId="0" applyNumberFormat="1" applyFont="1" applyBorder="1"/>
    <xf numFmtId="38" fontId="3" fillId="0" borderId="14" xfId="1" applyFont="1" applyBorder="1"/>
    <xf numFmtId="38" fontId="3" fillId="0" borderId="3" xfId="1" applyFont="1" applyBorder="1"/>
    <xf numFmtId="177" fontId="3" fillId="0" borderId="3" xfId="0" applyNumberFormat="1" applyFont="1" applyBorder="1"/>
    <xf numFmtId="177" fontId="3" fillId="0" borderId="12" xfId="1" applyNumberFormat="1" applyFont="1" applyBorder="1"/>
    <xf numFmtId="178" fontId="3" fillId="0" borderId="11" xfId="0" applyNumberFormat="1" applyFont="1" applyBorder="1"/>
    <xf numFmtId="177" fontId="3" fillId="0" borderId="17" xfId="0" applyNumberFormat="1" applyFont="1" applyBorder="1"/>
    <xf numFmtId="177" fontId="3" fillId="0" borderId="12" xfId="0" applyNumberFormat="1" applyFont="1" applyBorder="1"/>
    <xf numFmtId="177" fontId="3" fillId="0" borderId="18" xfId="0" applyNumberFormat="1" applyFont="1" applyBorder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RowHeight="13.3" x14ac:dyDescent="0.25"/>
  <cols>
    <col min="1" max="1" width="14" customWidth="1"/>
    <col min="2" max="3" width="8.765625" customWidth="1"/>
    <col min="4" max="4" width="10" customWidth="1"/>
    <col min="5" max="5" width="9.23046875" customWidth="1"/>
    <col min="6" max="6" width="8.61328125" customWidth="1"/>
    <col min="7" max="8" width="9.4609375" customWidth="1"/>
    <col min="9" max="9" width="10.23046875" customWidth="1"/>
    <col min="10" max="10" width="9.84375" bestFit="1" customWidth="1"/>
    <col min="12" max="13" width="14.4609375" bestFit="1" customWidth="1"/>
    <col min="14" max="14" width="15.61328125" bestFit="1" customWidth="1"/>
    <col min="15" max="15" width="9.84375" bestFit="1" customWidth="1"/>
    <col min="16" max="16" width="8.61328125" customWidth="1"/>
    <col min="17" max="17" width="12.15234375" customWidth="1"/>
    <col min="18" max="18" width="12.15234375" style="1" customWidth="1"/>
    <col min="19" max="19" width="9.765625" customWidth="1"/>
    <col min="20" max="20" width="9.84375" bestFit="1" customWidth="1"/>
    <col min="21" max="21" width="9.15234375" bestFit="1" customWidth="1"/>
  </cols>
  <sheetData>
    <row r="1" spans="1:21" ht="14.15" x14ac:dyDescent="0.25">
      <c r="A1" s="11" t="s">
        <v>27</v>
      </c>
      <c r="B1" s="11"/>
      <c r="C1" s="11"/>
      <c r="D1" s="11"/>
    </row>
    <row r="2" spans="1:21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2"/>
      <c r="T2" s="2"/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2"/>
      <c r="T3" s="2"/>
    </row>
    <row r="4" spans="1:21" ht="16.5" customHeight="1" x14ac:dyDescent="0.25">
      <c r="A4" s="12"/>
      <c r="B4" s="110" t="s">
        <v>0</v>
      </c>
      <c r="C4" s="111"/>
      <c r="D4" s="111"/>
      <c r="E4" s="111"/>
      <c r="F4" s="112"/>
      <c r="G4" s="117" t="s">
        <v>5</v>
      </c>
      <c r="H4" s="118"/>
      <c r="I4" s="118"/>
      <c r="J4" s="118"/>
      <c r="K4" s="119"/>
      <c r="L4" s="110" t="s">
        <v>26</v>
      </c>
      <c r="M4" s="111"/>
      <c r="N4" s="111"/>
      <c r="O4" s="111"/>
      <c r="P4" s="112"/>
      <c r="Q4" s="110" t="s">
        <v>6</v>
      </c>
      <c r="R4" s="111"/>
      <c r="S4" s="111"/>
      <c r="T4" s="111"/>
      <c r="U4" s="112"/>
    </row>
    <row r="5" spans="1:21" ht="16.5" customHeight="1" x14ac:dyDescent="0.25">
      <c r="A5" s="13"/>
      <c r="B5" s="114" t="s">
        <v>2</v>
      </c>
      <c r="C5" s="114" t="s">
        <v>4</v>
      </c>
      <c r="D5" s="114" t="s">
        <v>7</v>
      </c>
      <c r="E5" s="115" t="s">
        <v>8</v>
      </c>
      <c r="F5" s="113" t="s">
        <v>57</v>
      </c>
      <c r="G5" s="114" t="s">
        <v>2</v>
      </c>
      <c r="H5" s="114" t="s">
        <v>4</v>
      </c>
      <c r="I5" s="114" t="s">
        <v>7</v>
      </c>
      <c r="J5" s="115" t="s">
        <v>8</v>
      </c>
      <c r="K5" s="113" t="s">
        <v>57</v>
      </c>
      <c r="L5" s="114" t="s">
        <v>2</v>
      </c>
      <c r="M5" s="114" t="s">
        <v>4</v>
      </c>
      <c r="N5" s="114" t="s">
        <v>7</v>
      </c>
      <c r="O5" s="115" t="s">
        <v>8</v>
      </c>
      <c r="P5" s="113" t="s">
        <v>57</v>
      </c>
      <c r="Q5" s="114" t="s">
        <v>2</v>
      </c>
      <c r="R5" s="114" t="s">
        <v>4</v>
      </c>
      <c r="S5" s="114" t="s">
        <v>7</v>
      </c>
      <c r="T5" s="115" t="s">
        <v>8</v>
      </c>
      <c r="U5" s="113" t="s">
        <v>57</v>
      </c>
    </row>
    <row r="6" spans="1:21" ht="16.5" customHeight="1" x14ac:dyDescent="0.25">
      <c r="A6" s="14"/>
      <c r="B6" s="114"/>
      <c r="C6" s="114"/>
      <c r="D6" s="114"/>
      <c r="E6" s="116"/>
      <c r="F6" s="113"/>
      <c r="G6" s="114"/>
      <c r="H6" s="114"/>
      <c r="I6" s="114"/>
      <c r="J6" s="116"/>
      <c r="K6" s="113"/>
      <c r="L6" s="114"/>
      <c r="M6" s="114"/>
      <c r="N6" s="114"/>
      <c r="O6" s="116"/>
      <c r="P6" s="113"/>
      <c r="Q6" s="114"/>
      <c r="R6" s="114"/>
      <c r="S6" s="114"/>
      <c r="T6" s="116"/>
      <c r="U6" s="113"/>
    </row>
    <row r="7" spans="1:21" ht="16.5" customHeight="1" x14ac:dyDescent="0.25">
      <c r="A7" s="15" t="s">
        <v>9</v>
      </c>
      <c r="B7" s="16">
        <f>B8+B9</f>
        <v>15369</v>
      </c>
      <c r="C7" s="17">
        <f>C8+C9</f>
        <v>13983</v>
      </c>
      <c r="D7" s="18">
        <f>C7-B7</f>
        <v>-1386</v>
      </c>
      <c r="E7" s="19">
        <f>ROUND(C7/B7*100-100,1)</f>
        <v>-9</v>
      </c>
      <c r="F7" s="19">
        <v>100</v>
      </c>
      <c r="G7" s="20">
        <f>G8+G9</f>
        <v>99081</v>
      </c>
      <c r="H7" s="21">
        <f>H8+H9</f>
        <v>93172</v>
      </c>
      <c r="I7" s="18">
        <f>H7-G7</f>
        <v>-5909</v>
      </c>
      <c r="J7" s="19">
        <f>ROUND(H7/G7*100-100,1)</f>
        <v>-6</v>
      </c>
      <c r="K7" s="19">
        <v>100</v>
      </c>
      <c r="L7" s="22">
        <f>L8+L9</f>
        <v>388968052</v>
      </c>
      <c r="M7" s="23">
        <f>M8+M9</f>
        <v>398051894</v>
      </c>
      <c r="N7" s="24">
        <f>M7-L7</f>
        <v>9083842</v>
      </c>
      <c r="O7" s="25">
        <f>ROUND(M7/L7*100-100,1)</f>
        <v>2.2999999999999998</v>
      </c>
      <c r="P7" s="26">
        <v>100</v>
      </c>
      <c r="Q7" s="27">
        <f>Q8+Q9</f>
        <v>1473655</v>
      </c>
      <c r="R7" s="28">
        <f>R8+R9</f>
        <v>1560018</v>
      </c>
      <c r="S7" s="24">
        <f>R7-Q7</f>
        <v>86363</v>
      </c>
      <c r="T7" s="29">
        <f>ROUND(R7/Q7*100-100,1)</f>
        <v>5.9</v>
      </c>
      <c r="U7" s="26">
        <v>100</v>
      </c>
    </row>
    <row r="8" spans="1:21" ht="16.5" customHeight="1" x14ac:dyDescent="0.25">
      <c r="A8" s="30" t="s">
        <v>10</v>
      </c>
      <c r="B8" s="31">
        <f>B10+B18+B22+B23+B24+B28+B29+B30</f>
        <v>12999</v>
      </c>
      <c r="C8" s="17">
        <f>C10+C18+C22+C23+C24+C28+C29+C30</f>
        <v>11832</v>
      </c>
      <c r="D8" s="32">
        <f>C8-B8</f>
        <v>-1167</v>
      </c>
      <c r="E8" s="33">
        <f>ROUND(C8/B8*100-100,1)</f>
        <v>-9</v>
      </c>
      <c r="F8" s="33">
        <f>ROUND(C8/C$7*100,1)</f>
        <v>84.6</v>
      </c>
      <c r="G8" s="34">
        <f>G10+G18+G22+G23+G24+G28+G29+G30</f>
        <v>87214</v>
      </c>
      <c r="H8" s="35">
        <f>H10+H18+H22+H23+H24+H28+H29+H30</f>
        <v>81771</v>
      </c>
      <c r="I8" s="32">
        <f>H8-G8</f>
        <v>-5443</v>
      </c>
      <c r="J8" s="33">
        <f>ROUND(H8/G8*100-100,1)</f>
        <v>-6.2</v>
      </c>
      <c r="K8" s="33">
        <f>ROUND(H8/H$7*100,1)</f>
        <v>87.8</v>
      </c>
      <c r="L8" s="35">
        <f>L10+L18+L22+L23+L24+L28+L29+L30</f>
        <v>357463078</v>
      </c>
      <c r="M8" s="23">
        <f>M10+M18+M22+M23+M24+M28+M29+M30</f>
        <v>369007657</v>
      </c>
      <c r="N8" s="21">
        <f>M8-L8</f>
        <v>11544579</v>
      </c>
      <c r="O8" s="36">
        <f>ROUND(M8/L8*100-100,1)</f>
        <v>3.2</v>
      </c>
      <c r="P8" s="37">
        <f>ROUND(M8/M$7*100,1)</f>
        <v>92.7</v>
      </c>
      <c r="Q8" s="38">
        <f>Q10+Q18+Q22+Q23+Q24+Q28+Q29+Q30</f>
        <v>1250131</v>
      </c>
      <c r="R8" s="39">
        <f>R10+R18+R22+R23+R24+R28+R29+R30</f>
        <v>1333643</v>
      </c>
      <c r="S8" s="21">
        <f>R8-Q8</f>
        <v>83512</v>
      </c>
      <c r="T8" s="29">
        <f>ROUND(R8/Q8*100-100,1)</f>
        <v>6.7</v>
      </c>
      <c r="U8" s="37">
        <f>ROUND(R8/R$7*100,1)</f>
        <v>85.5</v>
      </c>
    </row>
    <row r="9" spans="1:21" ht="16.5" customHeight="1" x14ac:dyDescent="0.25">
      <c r="A9" s="30" t="s">
        <v>11</v>
      </c>
      <c r="B9" s="16">
        <f>B38+B39+B42+B43+B44+B45+B48+B49+B50</f>
        <v>2370</v>
      </c>
      <c r="C9" s="40">
        <f>C38+C39+C42+C43+C44+C45+C48+C49+C50</f>
        <v>2151</v>
      </c>
      <c r="D9" s="41">
        <f>C9-B9</f>
        <v>-219</v>
      </c>
      <c r="E9" s="42">
        <f>ROUND(C9/B9*100-100,1)</f>
        <v>-9.1999999999999993</v>
      </c>
      <c r="F9" s="43">
        <f>ROUND(C9/C$7*100,1)</f>
        <v>15.4</v>
      </c>
      <c r="G9" s="44">
        <f>G38+G39+G42+G43+G44+G45+G48+G49+G50</f>
        <v>11867</v>
      </c>
      <c r="H9" s="41">
        <f>H38+H39+H42+H43+H44+H45+H48+H49+H50</f>
        <v>11401</v>
      </c>
      <c r="I9" s="44">
        <f>H9-G9</f>
        <v>-466</v>
      </c>
      <c r="J9" s="42">
        <f>ROUND(H9/G9*100-100,1)</f>
        <v>-3.9</v>
      </c>
      <c r="K9" s="43">
        <f>ROUND(H9/H$7*100,1)</f>
        <v>12.2</v>
      </c>
      <c r="L9" s="45">
        <f>L38+L39+L42+L43+L44+L45+L48+L49+L50</f>
        <v>31504974</v>
      </c>
      <c r="M9" s="46">
        <f>M38+M39+M42+M43+M44+M45+M48+M49+M50</f>
        <v>29044237</v>
      </c>
      <c r="N9" s="41">
        <f>M9-L9</f>
        <v>-2460737</v>
      </c>
      <c r="O9" s="47">
        <f>ROUND(M9/L9*100-100,1)</f>
        <v>-7.8</v>
      </c>
      <c r="P9" s="48">
        <f>ROUND(M9/M$7*100,1)</f>
        <v>7.3</v>
      </c>
      <c r="Q9" s="49">
        <f>Q38+Q39+Q42+Q43+Q44+Q45+Q48+Q49+Q50</f>
        <v>223524</v>
      </c>
      <c r="R9" s="50">
        <f>R38+R39+R42+R43+R44+R45+R48+R49+R50</f>
        <v>226375</v>
      </c>
      <c r="S9" s="41">
        <f>R9-Q9</f>
        <v>2851</v>
      </c>
      <c r="T9" s="42">
        <f>ROUND(R9/Q9*100-100,1)</f>
        <v>1.3</v>
      </c>
      <c r="U9" s="48">
        <f>ROUND(R9/R$7*100,1)</f>
        <v>14.5</v>
      </c>
    </row>
    <row r="10" spans="1:21" ht="16.5" customHeight="1" x14ac:dyDescent="0.25">
      <c r="A10" s="51" t="s">
        <v>22</v>
      </c>
      <c r="B10" s="52">
        <f>SUM(B11:B17)</f>
        <v>6769</v>
      </c>
      <c r="C10" s="52">
        <f>SUM(C11:C17)</f>
        <v>6222</v>
      </c>
      <c r="D10" s="24">
        <f>C10-B10</f>
        <v>-547</v>
      </c>
      <c r="E10" s="19">
        <f>ROUND(C10/B10*100-100,1)</f>
        <v>-8.1</v>
      </c>
      <c r="F10" s="33">
        <f>ROUND(C10/C$7*100,1)</f>
        <v>44.5</v>
      </c>
      <c r="G10" s="27">
        <f>SUM(G11:G17)</f>
        <v>53003</v>
      </c>
      <c r="H10" s="52">
        <f>SUM(H11:H17)</f>
        <v>49511</v>
      </c>
      <c r="I10" s="24">
        <f>H10-G10</f>
        <v>-3492</v>
      </c>
      <c r="J10" s="19">
        <f>ROUND(H10/G10*100-100,1)</f>
        <v>-6.6</v>
      </c>
      <c r="K10" s="19">
        <f>ROUND(H10/H$7*100,1)</f>
        <v>53.1</v>
      </c>
      <c r="L10" s="53">
        <f>SUM(L11:L17)</f>
        <v>275036556</v>
      </c>
      <c r="M10" s="53">
        <f>SUM(M11:M17)</f>
        <v>285076515</v>
      </c>
      <c r="N10" s="24">
        <f>M10-L10</f>
        <v>10039959</v>
      </c>
      <c r="O10" s="25">
        <f>ROUND(M10/L10*100-100,1)</f>
        <v>3.7</v>
      </c>
      <c r="P10" s="26">
        <f>ROUND(M10/M$7*100,1)</f>
        <v>71.599999999999994</v>
      </c>
      <c r="Q10" s="27">
        <f>SUM(Q11:Q17)</f>
        <v>685181</v>
      </c>
      <c r="R10" s="54">
        <f>SUM(R11:R17)</f>
        <v>732964</v>
      </c>
      <c r="S10" s="24">
        <f>R10-Q10</f>
        <v>47783</v>
      </c>
      <c r="T10" s="19">
        <f>ROUND(R10/Q10*100-100,1)</f>
        <v>7</v>
      </c>
      <c r="U10" s="26">
        <f>ROUND(R10/R$7*100,1)</f>
        <v>47</v>
      </c>
    </row>
    <row r="11" spans="1:21" ht="16.5" customHeight="1" x14ac:dyDescent="0.25">
      <c r="A11" s="76" t="s">
        <v>28</v>
      </c>
      <c r="B11" s="77">
        <v>6011</v>
      </c>
      <c r="C11" s="77">
        <v>5535</v>
      </c>
      <c r="D11" s="78">
        <f t="shared" ref="D11:D17" si="0">C11-B11</f>
        <v>-476</v>
      </c>
      <c r="E11" s="79">
        <f t="shared" ref="E11:E17" si="1">ROUND(C11/B11*100-100,1)</f>
        <v>-7.9</v>
      </c>
      <c r="F11" s="79"/>
      <c r="G11" s="80">
        <v>47262</v>
      </c>
      <c r="H11" s="81">
        <v>44430</v>
      </c>
      <c r="I11" s="78">
        <f t="shared" ref="I11:I17" si="2">H11-G11</f>
        <v>-2832</v>
      </c>
      <c r="J11" s="79">
        <f t="shared" ref="J11:J17" si="3">ROUND(H11/G11*100-100,1)</f>
        <v>-6</v>
      </c>
      <c r="K11" s="79"/>
      <c r="L11" s="81">
        <v>255042544</v>
      </c>
      <c r="M11" s="81">
        <v>265191859</v>
      </c>
      <c r="N11" s="78">
        <f t="shared" ref="N11:N17" si="4">M11-L11</f>
        <v>10149315</v>
      </c>
      <c r="O11" s="82">
        <f t="shared" ref="O11:O17" si="5">ROUND(M11/L11*100-100,1)</f>
        <v>4</v>
      </c>
      <c r="P11" s="83"/>
      <c r="Q11" s="84">
        <v>608901</v>
      </c>
      <c r="R11" s="80">
        <v>661383</v>
      </c>
      <c r="S11" s="78">
        <f t="shared" ref="S11:S17" si="6">R11-Q11</f>
        <v>52482</v>
      </c>
      <c r="T11" s="79">
        <f t="shared" ref="T11:T17" si="7">ROUND(R11/Q11*100-100,1)</f>
        <v>8.6</v>
      </c>
      <c r="U11" s="83"/>
    </row>
    <row r="12" spans="1:21" ht="16.5" customHeight="1" x14ac:dyDescent="0.25">
      <c r="A12" s="76" t="s">
        <v>29</v>
      </c>
      <c r="B12" s="77">
        <v>131</v>
      </c>
      <c r="C12" s="77">
        <v>118</v>
      </c>
      <c r="D12" s="78">
        <f t="shared" si="0"/>
        <v>-13</v>
      </c>
      <c r="E12" s="79">
        <f t="shared" si="1"/>
        <v>-9.9</v>
      </c>
      <c r="F12" s="79"/>
      <c r="G12" s="80">
        <v>832</v>
      </c>
      <c r="H12" s="81">
        <v>707</v>
      </c>
      <c r="I12" s="78">
        <f t="shared" si="2"/>
        <v>-125</v>
      </c>
      <c r="J12" s="79">
        <f t="shared" si="3"/>
        <v>-15</v>
      </c>
      <c r="K12" s="79"/>
      <c r="L12" s="81">
        <v>1516062</v>
      </c>
      <c r="M12" s="81">
        <v>2069814</v>
      </c>
      <c r="N12" s="78">
        <f t="shared" si="4"/>
        <v>553752</v>
      </c>
      <c r="O12" s="82">
        <f t="shared" si="5"/>
        <v>36.5</v>
      </c>
      <c r="P12" s="83"/>
      <c r="Q12" s="84">
        <v>12222</v>
      </c>
      <c r="R12" s="80">
        <v>13639</v>
      </c>
      <c r="S12" s="78">
        <f t="shared" si="6"/>
        <v>1417</v>
      </c>
      <c r="T12" s="79">
        <f t="shared" si="7"/>
        <v>11.6</v>
      </c>
      <c r="U12" s="83"/>
    </row>
    <row r="13" spans="1:21" ht="16.5" customHeight="1" x14ac:dyDescent="0.25">
      <c r="A13" s="76" t="s">
        <v>30</v>
      </c>
      <c r="B13" s="77">
        <v>71</v>
      </c>
      <c r="C13" s="77">
        <v>70</v>
      </c>
      <c r="D13" s="78">
        <f t="shared" si="0"/>
        <v>-1</v>
      </c>
      <c r="E13" s="79">
        <f t="shared" si="1"/>
        <v>-1.4</v>
      </c>
      <c r="F13" s="79"/>
      <c r="G13" s="80">
        <v>263</v>
      </c>
      <c r="H13" s="81">
        <v>235</v>
      </c>
      <c r="I13" s="78">
        <f t="shared" si="2"/>
        <v>-28</v>
      </c>
      <c r="J13" s="79">
        <f t="shared" si="3"/>
        <v>-10.6</v>
      </c>
      <c r="K13" s="79"/>
      <c r="L13" s="81">
        <v>674560</v>
      </c>
      <c r="M13" s="81">
        <v>572542</v>
      </c>
      <c r="N13" s="78">
        <f t="shared" si="4"/>
        <v>-102018</v>
      </c>
      <c r="O13" s="82">
        <f t="shared" si="5"/>
        <v>-15.1</v>
      </c>
      <c r="P13" s="83"/>
      <c r="Q13" s="84">
        <v>2322</v>
      </c>
      <c r="R13" s="80">
        <v>2285</v>
      </c>
      <c r="S13" s="78">
        <f t="shared" si="6"/>
        <v>-37</v>
      </c>
      <c r="T13" s="79">
        <f t="shared" si="7"/>
        <v>-1.6</v>
      </c>
      <c r="U13" s="83"/>
    </row>
    <row r="14" spans="1:21" ht="16.5" customHeight="1" x14ac:dyDescent="0.25">
      <c r="A14" s="76" t="s">
        <v>31</v>
      </c>
      <c r="B14" s="77">
        <v>46</v>
      </c>
      <c r="C14" s="77">
        <v>38</v>
      </c>
      <c r="D14" s="78">
        <f t="shared" si="0"/>
        <v>-8</v>
      </c>
      <c r="E14" s="79">
        <f t="shared" si="1"/>
        <v>-17.399999999999999</v>
      </c>
      <c r="F14" s="79"/>
      <c r="G14" s="80">
        <v>131</v>
      </c>
      <c r="H14" s="81">
        <v>111</v>
      </c>
      <c r="I14" s="78">
        <f t="shared" si="2"/>
        <v>-20</v>
      </c>
      <c r="J14" s="79">
        <f t="shared" si="3"/>
        <v>-15.3</v>
      </c>
      <c r="K14" s="79"/>
      <c r="L14" s="81">
        <v>137547</v>
      </c>
      <c r="M14" s="81">
        <v>123306</v>
      </c>
      <c r="N14" s="78">
        <f t="shared" si="4"/>
        <v>-14241</v>
      </c>
      <c r="O14" s="82">
        <f t="shared" si="5"/>
        <v>-10.4</v>
      </c>
      <c r="P14" s="83"/>
      <c r="Q14" s="84">
        <v>1882</v>
      </c>
      <c r="R14" s="80">
        <v>1407</v>
      </c>
      <c r="S14" s="78">
        <f t="shared" si="6"/>
        <v>-475</v>
      </c>
      <c r="T14" s="79">
        <f t="shared" si="7"/>
        <v>-25.2</v>
      </c>
      <c r="U14" s="83"/>
    </row>
    <row r="15" spans="1:21" ht="16.5" customHeight="1" x14ac:dyDescent="0.25">
      <c r="A15" s="76" t="s">
        <v>32</v>
      </c>
      <c r="B15" s="77">
        <v>221</v>
      </c>
      <c r="C15" s="77">
        <v>210</v>
      </c>
      <c r="D15" s="78">
        <f t="shared" si="0"/>
        <v>-11</v>
      </c>
      <c r="E15" s="79">
        <f t="shared" si="1"/>
        <v>-5</v>
      </c>
      <c r="F15" s="79"/>
      <c r="G15" s="80">
        <v>1731</v>
      </c>
      <c r="H15" s="81">
        <v>1568</v>
      </c>
      <c r="I15" s="78">
        <f t="shared" si="2"/>
        <v>-163</v>
      </c>
      <c r="J15" s="79">
        <f t="shared" si="3"/>
        <v>-9.4</v>
      </c>
      <c r="K15" s="79"/>
      <c r="L15" s="81">
        <v>5666042</v>
      </c>
      <c r="M15" s="81">
        <v>5309393</v>
      </c>
      <c r="N15" s="78">
        <f t="shared" si="4"/>
        <v>-356649</v>
      </c>
      <c r="O15" s="82">
        <f t="shared" si="5"/>
        <v>-6.3</v>
      </c>
      <c r="P15" s="83"/>
      <c r="Q15" s="84">
        <v>30221</v>
      </c>
      <c r="R15" s="80">
        <v>28539</v>
      </c>
      <c r="S15" s="78">
        <f t="shared" si="6"/>
        <v>-1682</v>
      </c>
      <c r="T15" s="79">
        <f t="shared" si="7"/>
        <v>-5.6</v>
      </c>
      <c r="U15" s="83"/>
    </row>
    <row r="16" spans="1:21" ht="16.5" customHeight="1" x14ac:dyDescent="0.25">
      <c r="A16" s="76" t="s">
        <v>33</v>
      </c>
      <c r="B16" s="77">
        <v>72</v>
      </c>
      <c r="C16" s="77">
        <v>63</v>
      </c>
      <c r="D16" s="78">
        <f t="shared" si="0"/>
        <v>-9</v>
      </c>
      <c r="E16" s="79">
        <f t="shared" si="1"/>
        <v>-12.5</v>
      </c>
      <c r="F16" s="79"/>
      <c r="G16" s="80">
        <v>437</v>
      </c>
      <c r="H16" s="81">
        <v>419</v>
      </c>
      <c r="I16" s="78">
        <f t="shared" si="2"/>
        <v>-18</v>
      </c>
      <c r="J16" s="79">
        <f t="shared" si="3"/>
        <v>-4.0999999999999996</v>
      </c>
      <c r="K16" s="79"/>
      <c r="L16" s="81">
        <v>1653334</v>
      </c>
      <c r="M16" s="81">
        <v>2293894</v>
      </c>
      <c r="N16" s="78">
        <f t="shared" si="4"/>
        <v>640560</v>
      </c>
      <c r="O16" s="82">
        <f t="shared" si="5"/>
        <v>38.700000000000003</v>
      </c>
      <c r="P16" s="83"/>
      <c r="Q16" s="84">
        <v>2908</v>
      </c>
      <c r="R16" s="80">
        <v>2338</v>
      </c>
      <c r="S16" s="78">
        <f t="shared" si="6"/>
        <v>-570</v>
      </c>
      <c r="T16" s="79">
        <f t="shared" si="7"/>
        <v>-19.600000000000001</v>
      </c>
      <c r="U16" s="83"/>
    </row>
    <row r="17" spans="1:21" ht="16.5" customHeight="1" x14ac:dyDescent="0.25">
      <c r="A17" s="76" t="s">
        <v>34</v>
      </c>
      <c r="B17" s="77">
        <v>217</v>
      </c>
      <c r="C17" s="77">
        <v>188</v>
      </c>
      <c r="D17" s="78">
        <f t="shared" si="0"/>
        <v>-29</v>
      </c>
      <c r="E17" s="79">
        <f t="shared" si="1"/>
        <v>-13.4</v>
      </c>
      <c r="F17" s="79"/>
      <c r="G17" s="80">
        <v>2347</v>
      </c>
      <c r="H17" s="81">
        <v>2041</v>
      </c>
      <c r="I17" s="78">
        <f t="shared" si="2"/>
        <v>-306</v>
      </c>
      <c r="J17" s="79">
        <f t="shared" si="3"/>
        <v>-13</v>
      </c>
      <c r="K17" s="2"/>
      <c r="L17" s="81">
        <v>10346467</v>
      </c>
      <c r="M17" s="81">
        <v>9515707</v>
      </c>
      <c r="N17" s="78">
        <f t="shared" si="4"/>
        <v>-830760</v>
      </c>
      <c r="O17" s="82">
        <f t="shared" si="5"/>
        <v>-8</v>
      </c>
      <c r="P17" s="83"/>
      <c r="Q17" s="84">
        <v>26725</v>
      </c>
      <c r="R17" s="80">
        <v>23373</v>
      </c>
      <c r="S17" s="78">
        <f t="shared" si="6"/>
        <v>-3352</v>
      </c>
      <c r="T17" s="79">
        <f t="shared" si="7"/>
        <v>-12.5</v>
      </c>
      <c r="U17" s="83"/>
    </row>
    <row r="18" spans="1:21" ht="16.5" customHeight="1" x14ac:dyDescent="0.25">
      <c r="A18" s="30" t="s">
        <v>23</v>
      </c>
      <c r="B18" s="55">
        <f>SUM(B19:B21)</f>
        <v>1375</v>
      </c>
      <c r="C18" s="55">
        <f>SUM(C19:C21)</f>
        <v>1206</v>
      </c>
      <c r="D18" s="21">
        <f t="shared" ref="D18:D29" si="8">C18-B18</f>
        <v>-169</v>
      </c>
      <c r="E18" s="33">
        <f t="shared" ref="E18:E29" si="9">ROUND(C18/B18*100-100,1)</f>
        <v>-12.3</v>
      </c>
      <c r="F18" s="33">
        <f>ROUND(C18/C$7*100,1)</f>
        <v>8.6</v>
      </c>
      <c r="G18" s="58">
        <f>SUM(G19:G21)</f>
        <v>8156</v>
      </c>
      <c r="H18" s="21">
        <f>SUM(H19:H21)</f>
        <v>8095</v>
      </c>
      <c r="I18" s="21">
        <f t="shared" ref="I18:I29" si="10">H18-G18</f>
        <v>-61</v>
      </c>
      <c r="J18" s="33">
        <f t="shared" ref="J18:J29" si="11">ROUND(H18/G18*100-100,1)</f>
        <v>-0.7</v>
      </c>
      <c r="K18" s="33">
        <f>ROUND(H18/H$7*100,1)</f>
        <v>8.6999999999999993</v>
      </c>
      <c r="L18" s="21">
        <f>SUM(L19:L21)</f>
        <v>19848071</v>
      </c>
      <c r="M18" s="57">
        <f>SUM(M19:M21)</f>
        <v>20781046</v>
      </c>
      <c r="N18" s="21">
        <f t="shared" ref="N18:N29" si="12">M18-L18</f>
        <v>932975</v>
      </c>
      <c r="O18" s="36">
        <f t="shared" ref="O18:O29" si="13">ROUND(M18/L18*100-100,1)</f>
        <v>4.7</v>
      </c>
      <c r="P18" s="37">
        <f>ROUND(M18/M$7*100,1)</f>
        <v>5.2</v>
      </c>
      <c r="Q18" s="38">
        <f>SUM(Q19:Q21)</f>
        <v>144915</v>
      </c>
      <c r="R18" s="56">
        <f>SUM(R19:R21)</f>
        <v>157769</v>
      </c>
      <c r="S18" s="21">
        <f t="shared" ref="S18:S30" si="14">R18-Q18</f>
        <v>12854</v>
      </c>
      <c r="T18" s="33">
        <f t="shared" ref="T18:T30" si="15">ROUND(R18/Q18*100-100,1)</f>
        <v>8.9</v>
      </c>
      <c r="U18" s="37">
        <f>ROUND(R18/R$7*100,1)</f>
        <v>10.1</v>
      </c>
    </row>
    <row r="19" spans="1:21" ht="16.5" customHeight="1" x14ac:dyDescent="0.25">
      <c r="A19" s="76" t="s">
        <v>35</v>
      </c>
      <c r="B19" s="77">
        <v>1152</v>
      </c>
      <c r="C19" s="77">
        <v>1013</v>
      </c>
      <c r="D19" s="78">
        <f t="shared" si="8"/>
        <v>-139</v>
      </c>
      <c r="E19" s="79">
        <f t="shared" si="9"/>
        <v>-12.1</v>
      </c>
      <c r="F19" s="79"/>
      <c r="G19" s="85">
        <v>6990</v>
      </c>
      <c r="H19" s="78">
        <v>6967</v>
      </c>
      <c r="I19" s="78">
        <f t="shared" si="10"/>
        <v>-23</v>
      </c>
      <c r="J19" s="79">
        <f t="shared" si="11"/>
        <v>-0.3</v>
      </c>
      <c r="K19" s="79"/>
      <c r="L19" s="78">
        <v>17945297</v>
      </c>
      <c r="M19" s="81">
        <v>18579026</v>
      </c>
      <c r="N19" s="78">
        <f t="shared" si="12"/>
        <v>633729</v>
      </c>
      <c r="O19" s="82">
        <f t="shared" si="13"/>
        <v>3.5</v>
      </c>
      <c r="P19" s="83"/>
      <c r="Q19" s="84">
        <v>125384</v>
      </c>
      <c r="R19" s="80">
        <v>138544</v>
      </c>
      <c r="S19" s="78">
        <f t="shared" si="14"/>
        <v>13160</v>
      </c>
      <c r="T19" s="79">
        <f t="shared" si="15"/>
        <v>10.5</v>
      </c>
      <c r="U19" s="83"/>
    </row>
    <row r="20" spans="1:21" ht="16.5" customHeight="1" x14ac:dyDescent="0.25">
      <c r="A20" s="76" t="s">
        <v>36</v>
      </c>
      <c r="B20" s="77">
        <v>108</v>
      </c>
      <c r="C20" s="77">
        <v>95</v>
      </c>
      <c r="D20" s="78">
        <f t="shared" si="8"/>
        <v>-13</v>
      </c>
      <c r="E20" s="79">
        <f t="shared" si="9"/>
        <v>-12</v>
      </c>
      <c r="F20" s="79"/>
      <c r="G20" s="85">
        <v>478</v>
      </c>
      <c r="H20" s="78">
        <v>502</v>
      </c>
      <c r="I20" s="78">
        <f t="shared" si="10"/>
        <v>24</v>
      </c>
      <c r="J20" s="79">
        <f t="shared" si="11"/>
        <v>5</v>
      </c>
      <c r="K20" s="79"/>
      <c r="L20" s="78">
        <v>745383</v>
      </c>
      <c r="M20" s="81">
        <v>997824</v>
      </c>
      <c r="N20" s="78">
        <f t="shared" si="12"/>
        <v>252441</v>
      </c>
      <c r="O20" s="82">
        <f t="shared" si="13"/>
        <v>33.9</v>
      </c>
      <c r="P20" s="83"/>
      <c r="Q20" s="84">
        <v>7846</v>
      </c>
      <c r="R20" s="80">
        <v>7966</v>
      </c>
      <c r="S20" s="78">
        <f t="shared" si="14"/>
        <v>120</v>
      </c>
      <c r="T20" s="79">
        <f t="shared" si="15"/>
        <v>1.5</v>
      </c>
      <c r="U20" s="83"/>
    </row>
    <row r="21" spans="1:21" ht="16.5" customHeight="1" x14ac:dyDescent="0.25">
      <c r="A21" s="76" t="s">
        <v>37</v>
      </c>
      <c r="B21" s="77">
        <v>115</v>
      </c>
      <c r="C21" s="77">
        <v>98</v>
      </c>
      <c r="D21" s="78">
        <f t="shared" si="8"/>
        <v>-17</v>
      </c>
      <c r="E21" s="79">
        <f t="shared" si="9"/>
        <v>-14.8</v>
      </c>
      <c r="F21" s="79"/>
      <c r="G21" s="85">
        <v>688</v>
      </c>
      <c r="H21" s="78">
        <v>626</v>
      </c>
      <c r="I21" s="78">
        <f t="shared" si="10"/>
        <v>-62</v>
      </c>
      <c r="J21" s="79">
        <f t="shared" si="11"/>
        <v>-9</v>
      </c>
      <c r="K21" s="79"/>
      <c r="L21" s="78">
        <v>1157391</v>
      </c>
      <c r="M21" s="81">
        <v>1204196</v>
      </c>
      <c r="N21" s="78">
        <f t="shared" si="12"/>
        <v>46805</v>
      </c>
      <c r="O21" s="82">
        <f t="shared" si="13"/>
        <v>4</v>
      </c>
      <c r="P21" s="83"/>
      <c r="Q21" s="84">
        <v>11685</v>
      </c>
      <c r="R21" s="80">
        <v>11259</v>
      </c>
      <c r="S21" s="78">
        <f t="shared" si="14"/>
        <v>-426</v>
      </c>
      <c r="T21" s="79">
        <f t="shared" si="15"/>
        <v>-3.6</v>
      </c>
      <c r="U21" s="83"/>
    </row>
    <row r="22" spans="1:21" ht="16.5" customHeight="1" x14ac:dyDescent="0.25">
      <c r="A22" s="30" t="s">
        <v>21</v>
      </c>
      <c r="B22" s="55">
        <v>951</v>
      </c>
      <c r="C22" s="55">
        <v>846</v>
      </c>
      <c r="D22" s="21">
        <f t="shared" si="8"/>
        <v>-105</v>
      </c>
      <c r="E22" s="33">
        <f t="shared" si="9"/>
        <v>-11</v>
      </c>
      <c r="F22" s="33">
        <f>ROUND(C22/C$7*100,1)</f>
        <v>6.1</v>
      </c>
      <c r="G22" s="58">
        <v>5427</v>
      </c>
      <c r="H22" s="21">
        <v>5174</v>
      </c>
      <c r="I22" s="21">
        <f t="shared" si="10"/>
        <v>-253</v>
      </c>
      <c r="J22" s="33">
        <f t="shared" si="11"/>
        <v>-4.7</v>
      </c>
      <c r="K22" s="33">
        <f>ROUND(H22/H$7*100,1)</f>
        <v>5.6</v>
      </c>
      <c r="L22" s="21">
        <v>16003521</v>
      </c>
      <c r="M22" s="57">
        <v>17455295</v>
      </c>
      <c r="N22" s="21">
        <f t="shared" si="12"/>
        <v>1451774</v>
      </c>
      <c r="O22" s="36">
        <f t="shared" si="13"/>
        <v>9.1</v>
      </c>
      <c r="P22" s="37">
        <f>ROUND(M22/M$7*100,1)</f>
        <v>4.4000000000000004</v>
      </c>
      <c r="Q22" s="38">
        <v>64054</v>
      </c>
      <c r="R22" s="56">
        <v>83386</v>
      </c>
      <c r="S22" s="21">
        <f t="shared" si="14"/>
        <v>19332</v>
      </c>
      <c r="T22" s="33">
        <f t="shared" si="15"/>
        <v>30.2</v>
      </c>
      <c r="U22" s="37">
        <f>ROUND(R22/R$7*100,1)</f>
        <v>5.3</v>
      </c>
    </row>
    <row r="23" spans="1:21" ht="16.5" customHeight="1" x14ac:dyDescent="0.25">
      <c r="A23" s="30" t="s">
        <v>12</v>
      </c>
      <c r="B23" s="55">
        <v>543</v>
      </c>
      <c r="C23" s="55">
        <v>492</v>
      </c>
      <c r="D23" s="21">
        <f t="shared" si="8"/>
        <v>-51</v>
      </c>
      <c r="E23" s="33">
        <f t="shared" si="9"/>
        <v>-9.4</v>
      </c>
      <c r="F23" s="33">
        <f>ROUND(C23/C$7*100,1)</f>
        <v>3.5</v>
      </c>
      <c r="G23" s="58">
        <v>3089</v>
      </c>
      <c r="H23" s="21">
        <v>3061</v>
      </c>
      <c r="I23" s="21">
        <f t="shared" si="10"/>
        <v>-28</v>
      </c>
      <c r="J23" s="33">
        <f t="shared" si="11"/>
        <v>-0.9</v>
      </c>
      <c r="K23" s="33">
        <f>ROUND(H23/H$7*100,1)</f>
        <v>3.3</v>
      </c>
      <c r="L23" s="21">
        <v>6708024</v>
      </c>
      <c r="M23" s="57">
        <v>6793013</v>
      </c>
      <c r="N23" s="21">
        <f t="shared" si="12"/>
        <v>84989</v>
      </c>
      <c r="O23" s="36">
        <f t="shared" si="13"/>
        <v>1.3</v>
      </c>
      <c r="P23" s="37">
        <f>ROUND(M23/M$7*100,1)</f>
        <v>1.7</v>
      </c>
      <c r="Q23" s="38">
        <v>62767</v>
      </c>
      <c r="R23" s="56">
        <v>60438</v>
      </c>
      <c r="S23" s="21">
        <f t="shared" si="14"/>
        <v>-2329</v>
      </c>
      <c r="T23" s="33">
        <f t="shared" si="15"/>
        <v>-3.7</v>
      </c>
      <c r="U23" s="37">
        <f>ROUND(R23/R$7*100,1)</f>
        <v>3.9</v>
      </c>
    </row>
    <row r="24" spans="1:21" ht="16.5" customHeight="1" x14ac:dyDescent="0.25">
      <c r="A24" s="30" t="s">
        <v>13</v>
      </c>
      <c r="B24" s="55">
        <f>SUM(B25:B27)</f>
        <v>1233</v>
      </c>
      <c r="C24" s="55">
        <f>SUM(C25:C27)</f>
        <v>1125</v>
      </c>
      <c r="D24" s="21">
        <f t="shared" si="8"/>
        <v>-108</v>
      </c>
      <c r="E24" s="33">
        <f t="shared" si="9"/>
        <v>-8.8000000000000007</v>
      </c>
      <c r="F24" s="33">
        <f>ROUND(C24/C$7*100,1)</f>
        <v>8</v>
      </c>
      <c r="G24" s="58">
        <f>SUM(G25:G27)</f>
        <v>6766</v>
      </c>
      <c r="H24" s="21">
        <f>SUM(H25:H27)</f>
        <v>6261</v>
      </c>
      <c r="I24" s="21">
        <f t="shared" si="10"/>
        <v>-505</v>
      </c>
      <c r="J24" s="33">
        <f t="shared" si="11"/>
        <v>-7.5</v>
      </c>
      <c r="K24" s="33">
        <f>ROUND(H24/H$7*100,1)</f>
        <v>6.7</v>
      </c>
      <c r="L24" s="21">
        <f>SUM(L25:L27)</f>
        <v>18300690</v>
      </c>
      <c r="M24" s="57">
        <f>SUM(M25:M27)</f>
        <v>18469500</v>
      </c>
      <c r="N24" s="21">
        <f t="shared" si="12"/>
        <v>168810</v>
      </c>
      <c r="O24" s="36">
        <f t="shared" si="13"/>
        <v>0.9</v>
      </c>
      <c r="P24" s="37">
        <f>ROUND(M24/M$7*100,1)</f>
        <v>4.5999999999999996</v>
      </c>
      <c r="Q24" s="38">
        <f>SUM(Q25:Q27)</f>
        <v>119412</v>
      </c>
      <c r="R24" s="56">
        <f>SUM(R25:R27)</f>
        <v>114036</v>
      </c>
      <c r="S24" s="21">
        <f t="shared" si="14"/>
        <v>-5376</v>
      </c>
      <c r="T24" s="33">
        <f t="shared" si="15"/>
        <v>-4.5</v>
      </c>
      <c r="U24" s="37">
        <f>ROUND(R24/R$7*100,1)</f>
        <v>7.3</v>
      </c>
    </row>
    <row r="25" spans="1:21" ht="16.5" customHeight="1" x14ac:dyDescent="0.25">
      <c r="A25" s="76" t="s">
        <v>43</v>
      </c>
      <c r="B25" s="77">
        <v>910</v>
      </c>
      <c r="C25" s="77">
        <v>825</v>
      </c>
      <c r="D25" s="78">
        <f t="shared" si="8"/>
        <v>-85</v>
      </c>
      <c r="E25" s="79">
        <f t="shared" si="9"/>
        <v>-9.3000000000000007</v>
      </c>
      <c r="F25" s="79"/>
      <c r="G25" s="85">
        <v>4985</v>
      </c>
      <c r="H25" s="78">
        <v>4660</v>
      </c>
      <c r="I25" s="78">
        <f t="shared" si="10"/>
        <v>-325</v>
      </c>
      <c r="J25" s="79">
        <f t="shared" si="11"/>
        <v>-6.5</v>
      </c>
      <c r="K25" s="79"/>
      <c r="L25" s="78">
        <v>14483543</v>
      </c>
      <c r="M25" s="81">
        <v>14534562</v>
      </c>
      <c r="N25" s="78">
        <f t="shared" si="12"/>
        <v>51019</v>
      </c>
      <c r="O25" s="82">
        <f t="shared" si="13"/>
        <v>0.4</v>
      </c>
      <c r="P25" s="83"/>
      <c r="Q25" s="84">
        <v>93468</v>
      </c>
      <c r="R25" s="80">
        <v>88985</v>
      </c>
      <c r="S25" s="78">
        <f t="shared" si="14"/>
        <v>-4483</v>
      </c>
      <c r="T25" s="79">
        <f t="shared" si="15"/>
        <v>-4.8</v>
      </c>
      <c r="U25" s="83"/>
    </row>
    <row r="26" spans="1:21" ht="16.5" customHeight="1" x14ac:dyDescent="0.25">
      <c r="A26" s="76" t="s">
        <v>44</v>
      </c>
      <c r="B26" s="77">
        <v>166</v>
      </c>
      <c r="C26" s="77">
        <v>157</v>
      </c>
      <c r="D26" s="78">
        <f t="shared" si="8"/>
        <v>-9</v>
      </c>
      <c r="E26" s="79">
        <f t="shared" si="9"/>
        <v>-5.4</v>
      </c>
      <c r="F26" s="79"/>
      <c r="G26" s="85">
        <v>972</v>
      </c>
      <c r="H26" s="78">
        <v>819</v>
      </c>
      <c r="I26" s="78">
        <f t="shared" si="10"/>
        <v>-153</v>
      </c>
      <c r="J26" s="79">
        <f t="shared" si="11"/>
        <v>-15.7</v>
      </c>
      <c r="K26" s="79"/>
      <c r="L26" s="78">
        <v>2205311</v>
      </c>
      <c r="M26" s="81">
        <v>2496800</v>
      </c>
      <c r="N26" s="78">
        <f t="shared" si="12"/>
        <v>291489</v>
      </c>
      <c r="O26" s="82">
        <f t="shared" si="13"/>
        <v>13.2</v>
      </c>
      <c r="P26" s="83"/>
      <c r="Q26" s="84">
        <v>9124</v>
      </c>
      <c r="R26" s="80">
        <v>8456</v>
      </c>
      <c r="S26" s="78">
        <f t="shared" si="14"/>
        <v>-668</v>
      </c>
      <c r="T26" s="79">
        <f t="shared" si="15"/>
        <v>-7.3</v>
      </c>
      <c r="U26" s="83"/>
    </row>
    <row r="27" spans="1:21" ht="16.5" customHeight="1" x14ac:dyDescent="0.25">
      <c r="A27" s="76" t="s">
        <v>45</v>
      </c>
      <c r="B27" s="77">
        <v>157</v>
      </c>
      <c r="C27" s="77">
        <v>143</v>
      </c>
      <c r="D27" s="78">
        <f t="shared" si="8"/>
        <v>-14</v>
      </c>
      <c r="E27" s="79">
        <f t="shared" si="9"/>
        <v>-8.9</v>
      </c>
      <c r="F27" s="79"/>
      <c r="G27" s="85">
        <v>809</v>
      </c>
      <c r="H27" s="78">
        <v>782</v>
      </c>
      <c r="I27" s="78">
        <f t="shared" si="10"/>
        <v>-27</v>
      </c>
      <c r="J27" s="79">
        <f t="shared" si="11"/>
        <v>-3.3</v>
      </c>
      <c r="K27" s="79"/>
      <c r="L27" s="78">
        <v>1611836</v>
      </c>
      <c r="M27" s="81">
        <v>1438138</v>
      </c>
      <c r="N27" s="78">
        <f t="shared" si="12"/>
        <v>-173698</v>
      </c>
      <c r="O27" s="82">
        <f t="shared" si="13"/>
        <v>-10.8</v>
      </c>
      <c r="P27" s="83"/>
      <c r="Q27" s="84">
        <v>16820</v>
      </c>
      <c r="R27" s="80">
        <v>16595</v>
      </c>
      <c r="S27" s="78">
        <f t="shared" si="14"/>
        <v>-225</v>
      </c>
      <c r="T27" s="79">
        <f t="shared" si="15"/>
        <v>-1.3</v>
      </c>
      <c r="U27" s="83"/>
    </row>
    <row r="28" spans="1:21" ht="16.5" customHeight="1" x14ac:dyDescent="0.25">
      <c r="A28" s="30" t="s">
        <v>1</v>
      </c>
      <c r="B28" s="55">
        <v>642</v>
      </c>
      <c r="C28" s="55">
        <v>590</v>
      </c>
      <c r="D28" s="21">
        <f t="shared" si="8"/>
        <v>-52</v>
      </c>
      <c r="E28" s="33">
        <f t="shared" si="9"/>
        <v>-8.1</v>
      </c>
      <c r="F28" s="33">
        <f>ROUND(C28/C$7*100,1)</f>
        <v>4.2</v>
      </c>
      <c r="G28" s="38">
        <v>4157</v>
      </c>
      <c r="H28" s="55">
        <v>3115</v>
      </c>
      <c r="I28" s="21">
        <f t="shared" si="10"/>
        <v>-1042</v>
      </c>
      <c r="J28" s="33">
        <f t="shared" si="11"/>
        <v>-25.1</v>
      </c>
      <c r="K28" s="33">
        <f>ROUND(H28/H$7*100,1)</f>
        <v>3.3</v>
      </c>
      <c r="L28" s="55">
        <v>10003640</v>
      </c>
      <c r="M28" s="55">
        <v>6862534</v>
      </c>
      <c r="N28" s="21">
        <f t="shared" si="12"/>
        <v>-3141106</v>
      </c>
      <c r="O28" s="36">
        <f t="shared" si="13"/>
        <v>-31.4</v>
      </c>
      <c r="P28" s="37">
        <f>ROUND(M28/M$7*100,1)</f>
        <v>1.7</v>
      </c>
      <c r="Q28" s="38">
        <v>60709</v>
      </c>
      <c r="R28" s="56">
        <v>65659</v>
      </c>
      <c r="S28" s="21">
        <f t="shared" si="14"/>
        <v>4950</v>
      </c>
      <c r="T28" s="33">
        <f t="shared" si="15"/>
        <v>8.1999999999999993</v>
      </c>
      <c r="U28" s="37">
        <f>ROUND(R28/R$7*100,1)</f>
        <v>4.2</v>
      </c>
    </row>
    <row r="29" spans="1:21" ht="16.5" customHeight="1" x14ac:dyDescent="0.25">
      <c r="A29" s="30" t="s">
        <v>3</v>
      </c>
      <c r="B29" s="55">
        <v>474</v>
      </c>
      <c r="C29" s="55">
        <v>437</v>
      </c>
      <c r="D29" s="21">
        <f t="shared" si="8"/>
        <v>-37</v>
      </c>
      <c r="E29" s="33">
        <f t="shared" si="9"/>
        <v>-7.8</v>
      </c>
      <c r="F29" s="33">
        <f>ROUND(C29/C$7*100,1)</f>
        <v>3.1</v>
      </c>
      <c r="G29" s="58">
        <v>2369</v>
      </c>
      <c r="H29" s="21">
        <v>2358</v>
      </c>
      <c r="I29" s="21">
        <f t="shared" si="10"/>
        <v>-11</v>
      </c>
      <c r="J29" s="33">
        <f t="shared" si="11"/>
        <v>-0.5</v>
      </c>
      <c r="K29" s="33">
        <f>ROUND(H29/H$7*100,1)</f>
        <v>2.5</v>
      </c>
      <c r="L29" s="21">
        <v>4946113</v>
      </c>
      <c r="M29" s="57">
        <v>5266242</v>
      </c>
      <c r="N29" s="21">
        <f t="shared" si="12"/>
        <v>320129</v>
      </c>
      <c r="O29" s="36">
        <f t="shared" si="13"/>
        <v>6.5</v>
      </c>
      <c r="P29" s="37">
        <f>ROUND(M29/M$7*100,1)</f>
        <v>1.3</v>
      </c>
      <c r="Q29" s="38">
        <v>41155</v>
      </c>
      <c r="R29" s="56">
        <v>46580</v>
      </c>
      <c r="S29" s="21">
        <f t="shared" si="14"/>
        <v>5425</v>
      </c>
      <c r="T29" s="33">
        <f t="shared" si="15"/>
        <v>13.2</v>
      </c>
      <c r="U29" s="37">
        <f>ROUND(R29/R$7*100,1)</f>
        <v>3</v>
      </c>
    </row>
    <row r="30" spans="1:21" ht="16.5" customHeight="1" x14ac:dyDescent="0.25">
      <c r="A30" s="30" t="s">
        <v>20</v>
      </c>
      <c r="B30" s="55">
        <f>SUM(B31:B37)</f>
        <v>1012</v>
      </c>
      <c r="C30" s="55">
        <f>SUM(C31:C37)</f>
        <v>914</v>
      </c>
      <c r="D30" s="21">
        <f t="shared" ref="D30:D36" si="16">C30-B30</f>
        <v>-98</v>
      </c>
      <c r="E30" s="33">
        <f t="shared" ref="E30:E36" si="17">ROUND(C30/B30*100-100,1)</f>
        <v>-9.6999999999999993</v>
      </c>
      <c r="F30" s="33">
        <f>ROUND(C30/C$7*100,1)</f>
        <v>6.5</v>
      </c>
      <c r="G30" s="58">
        <f>SUM(G31:G37)</f>
        <v>4247</v>
      </c>
      <c r="H30" s="21">
        <f>SUM(H31:H37)</f>
        <v>4196</v>
      </c>
      <c r="I30" s="21">
        <f t="shared" ref="I30:I36" si="18">H30-G30</f>
        <v>-51</v>
      </c>
      <c r="J30" s="33">
        <f t="shared" ref="J30:J36" si="19">ROUND(H30/G30*100-100,1)</f>
        <v>-1.2</v>
      </c>
      <c r="K30" s="33">
        <f>ROUND(H30/H$7*100,1)</f>
        <v>4.5</v>
      </c>
      <c r="L30" s="21">
        <f>SUM(L31:L37)</f>
        <v>6616463</v>
      </c>
      <c r="M30" s="57">
        <f>SUM(M31:M37)</f>
        <v>8303512</v>
      </c>
      <c r="N30" s="21">
        <f t="shared" ref="N30:N37" si="20">M30-L30</f>
        <v>1687049</v>
      </c>
      <c r="O30" s="36">
        <f t="shared" ref="O30:O37" si="21">ROUND(M30/L30*100-100,1)</f>
        <v>25.5</v>
      </c>
      <c r="P30" s="37">
        <f>ROUND(M30/M$7*100,1)</f>
        <v>2.1</v>
      </c>
      <c r="Q30" s="38">
        <f>SUM(Q31:Q37)</f>
        <v>71938</v>
      </c>
      <c r="R30" s="56">
        <f>SUM(R31:R37)</f>
        <v>72811</v>
      </c>
      <c r="S30" s="21">
        <f t="shared" si="14"/>
        <v>873</v>
      </c>
      <c r="T30" s="33">
        <f t="shared" si="15"/>
        <v>1.2</v>
      </c>
      <c r="U30" s="37">
        <f>ROUND(R30/R$7*100,1)</f>
        <v>4.7</v>
      </c>
    </row>
    <row r="31" spans="1:21" ht="16.5" customHeight="1" x14ac:dyDescent="0.25">
      <c r="A31" s="76" t="s">
        <v>46</v>
      </c>
      <c r="B31" s="77">
        <v>230</v>
      </c>
      <c r="C31" s="77">
        <v>210</v>
      </c>
      <c r="D31" s="78">
        <f t="shared" si="16"/>
        <v>-20</v>
      </c>
      <c r="E31" s="79">
        <f t="shared" si="17"/>
        <v>-8.6999999999999993</v>
      </c>
      <c r="F31" s="79"/>
      <c r="G31" s="85">
        <v>1101</v>
      </c>
      <c r="H31" s="78">
        <v>1042</v>
      </c>
      <c r="I31" s="78">
        <f t="shared" si="18"/>
        <v>-59</v>
      </c>
      <c r="J31" s="79">
        <f t="shared" si="19"/>
        <v>-5.4</v>
      </c>
      <c r="K31" s="79"/>
      <c r="L31" s="78">
        <v>1719014</v>
      </c>
      <c r="M31" s="81">
        <v>2011120</v>
      </c>
      <c r="N31" s="78">
        <f t="shared" si="20"/>
        <v>292106</v>
      </c>
      <c r="O31" s="82">
        <f t="shared" si="21"/>
        <v>17</v>
      </c>
      <c r="P31" s="83"/>
      <c r="Q31" s="84">
        <v>22376</v>
      </c>
      <c r="R31" s="80">
        <v>26688</v>
      </c>
      <c r="S31" s="78">
        <f t="shared" ref="S31:S37" si="22">R31-Q31</f>
        <v>4312</v>
      </c>
      <c r="T31" s="79">
        <f t="shared" ref="T31:T37" si="23">ROUND(R31/Q31*100-100,1)</f>
        <v>19.3</v>
      </c>
      <c r="U31" s="83"/>
    </row>
    <row r="32" spans="1:21" ht="16.5" customHeight="1" x14ac:dyDescent="0.25">
      <c r="A32" s="76" t="s">
        <v>47</v>
      </c>
      <c r="B32" s="77">
        <v>105</v>
      </c>
      <c r="C32" s="77">
        <v>95</v>
      </c>
      <c r="D32" s="78">
        <f t="shared" si="16"/>
        <v>-10</v>
      </c>
      <c r="E32" s="79">
        <f t="shared" si="17"/>
        <v>-9.5</v>
      </c>
      <c r="F32" s="79"/>
      <c r="G32" s="85">
        <v>354</v>
      </c>
      <c r="H32" s="78">
        <v>427</v>
      </c>
      <c r="I32" s="78">
        <f t="shared" si="18"/>
        <v>73</v>
      </c>
      <c r="J32" s="79">
        <f t="shared" si="19"/>
        <v>20.6</v>
      </c>
      <c r="K32" s="79"/>
      <c r="L32" s="78">
        <v>624340</v>
      </c>
      <c r="M32" s="81">
        <v>732359</v>
      </c>
      <c r="N32" s="78">
        <f t="shared" si="20"/>
        <v>108019</v>
      </c>
      <c r="O32" s="82">
        <f t="shared" si="21"/>
        <v>17.3</v>
      </c>
      <c r="P32" s="83"/>
      <c r="Q32" s="84">
        <v>6047</v>
      </c>
      <c r="R32" s="80">
        <v>8565</v>
      </c>
      <c r="S32" s="78">
        <f t="shared" si="22"/>
        <v>2518</v>
      </c>
      <c r="T32" s="79">
        <f t="shared" si="23"/>
        <v>41.6</v>
      </c>
      <c r="U32" s="83"/>
    </row>
    <row r="33" spans="1:21" ht="16.5" customHeight="1" x14ac:dyDescent="0.25">
      <c r="A33" s="76" t="s">
        <v>48</v>
      </c>
      <c r="B33" s="77">
        <v>94</v>
      </c>
      <c r="C33" s="77">
        <v>86</v>
      </c>
      <c r="D33" s="78">
        <f t="shared" si="16"/>
        <v>-8</v>
      </c>
      <c r="E33" s="79">
        <f t="shared" si="17"/>
        <v>-8.5</v>
      </c>
      <c r="F33" s="79"/>
      <c r="G33" s="85">
        <v>311</v>
      </c>
      <c r="H33" s="78">
        <v>291</v>
      </c>
      <c r="I33" s="78">
        <f t="shared" si="18"/>
        <v>-20</v>
      </c>
      <c r="J33" s="79">
        <f t="shared" si="19"/>
        <v>-6.4</v>
      </c>
      <c r="K33" s="79"/>
      <c r="L33" s="78">
        <v>360235</v>
      </c>
      <c r="M33" s="81">
        <v>376634</v>
      </c>
      <c r="N33" s="78">
        <f t="shared" si="20"/>
        <v>16399</v>
      </c>
      <c r="O33" s="82">
        <f t="shared" si="21"/>
        <v>4.5999999999999996</v>
      </c>
      <c r="P33" s="83"/>
      <c r="Q33" s="84">
        <v>5031</v>
      </c>
      <c r="R33" s="80">
        <v>4276</v>
      </c>
      <c r="S33" s="78">
        <f t="shared" si="22"/>
        <v>-755</v>
      </c>
      <c r="T33" s="79">
        <f t="shared" si="23"/>
        <v>-15</v>
      </c>
      <c r="U33" s="83"/>
    </row>
    <row r="34" spans="1:21" ht="16.5" customHeight="1" x14ac:dyDescent="0.25">
      <c r="A34" s="76" t="s">
        <v>49</v>
      </c>
      <c r="B34" s="77">
        <v>145</v>
      </c>
      <c r="C34" s="77">
        <v>132</v>
      </c>
      <c r="D34" s="78">
        <f t="shared" si="16"/>
        <v>-13</v>
      </c>
      <c r="E34" s="79">
        <f t="shared" si="17"/>
        <v>-9</v>
      </c>
      <c r="F34" s="79"/>
      <c r="G34" s="85">
        <v>751</v>
      </c>
      <c r="H34" s="78">
        <v>735</v>
      </c>
      <c r="I34" s="78">
        <f t="shared" si="18"/>
        <v>-16</v>
      </c>
      <c r="J34" s="79">
        <f t="shared" si="19"/>
        <v>-2.1</v>
      </c>
      <c r="K34" s="79"/>
      <c r="L34" s="78">
        <v>1169422</v>
      </c>
      <c r="M34" s="81">
        <v>1224875</v>
      </c>
      <c r="N34" s="78">
        <f t="shared" si="20"/>
        <v>55453</v>
      </c>
      <c r="O34" s="82">
        <f t="shared" si="21"/>
        <v>4.7</v>
      </c>
      <c r="P34" s="83"/>
      <c r="Q34" s="84">
        <v>15737</v>
      </c>
      <c r="R34" s="80">
        <v>14566</v>
      </c>
      <c r="S34" s="78">
        <f t="shared" si="22"/>
        <v>-1171</v>
      </c>
      <c r="T34" s="79">
        <f t="shared" si="23"/>
        <v>-7.4</v>
      </c>
      <c r="U34" s="83"/>
    </row>
    <row r="35" spans="1:21" ht="16.5" customHeight="1" x14ac:dyDescent="0.25">
      <c r="A35" s="76" t="s">
        <v>50</v>
      </c>
      <c r="B35" s="77">
        <v>268</v>
      </c>
      <c r="C35" s="77">
        <v>241</v>
      </c>
      <c r="D35" s="78">
        <f t="shared" si="16"/>
        <v>-27</v>
      </c>
      <c r="E35" s="79">
        <f t="shared" si="17"/>
        <v>-10.1</v>
      </c>
      <c r="F35" s="79"/>
      <c r="G35" s="85">
        <v>1211</v>
      </c>
      <c r="H35" s="78">
        <v>1191</v>
      </c>
      <c r="I35" s="78">
        <f t="shared" si="18"/>
        <v>-20</v>
      </c>
      <c r="J35" s="79">
        <f t="shared" si="19"/>
        <v>-1.7</v>
      </c>
      <c r="K35" s="79"/>
      <c r="L35" s="78">
        <v>2101553</v>
      </c>
      <c r="M35" s="81">
        <v>3380767</v>
      </c>
      <c r="N35" s="78">
        <f t="shared" si="20"/>
        <v>1279214</v>
      </c>
      <c r="O35" s="82">
        <f t="shared" si="21"/>
        <v>60.9</v>
      </c>
      <c r="P35" s="83"/>
      <c r="Q35" s="84">
        <v>16719</v>
      </c>
      <c r="R35" s="80">
        <v>13762</v>
      </c>
      <c r="S35" s="78">
        <f t="shared" si="22"/>
        <v>-2957</v>
      </c>
      <c r="T35" s="79">
        <f t="shared" si="23"/>
        <v>-17.7</v>
      </c>
      <c r="U35" s="83"/>
    </row>
    <row r="36" spans="1:21" ht="16.5" customHeight="1" x14ac:dyDescent="0.25">
      <c r="A36" s="76" t="s">
        <v>51</v>
      </c>
      <c r="B36" s="77">
        <v>121</v>
      </c>
      <c r="C36" s="77">
        <v>104</v>
      </c>
      <c r="D36" s="78">
        <f t="shared" si="16"/>
        <v>-17</v>
      </c>
      <c r="E36" s="79">
        <f t="shared" si="17"/>
        <v>-14</v>
      </c>
      <c r="F36" s="79"/>
      <c r="G36" s="85">
        <v>374</v>
      </c>
      <c r="H36" s="78">
        <v>351</v>
      </c>
      <c r="I36" s="78">
        <f t="shared" si="18"/>
        <v>-23</v>
      </c>
      <c r="J36" s="79">
        <f t="shared" si="19"/>
        <v>-6.1</v>
      </c>
      <c r="K36" s="79"/>
      <c r="L36" s="78">
        <v>384139</v>
      </c>
      <c r="M36" s="81">
        <v>315310</v>
      </c>
      <c r="N36" s="78">
        <f t="shared" si="20"/>
        <v>-68829</v>
      </c>
      <c r="O36" s="82">
        <f t="shared" si="21"/>
        <v>-17.899999999999999</v>
      </c>
      <c r="P36" s="83"/>
      <c r="Q36" s="84">
        <v>3814</v>
      </c>
      <c r="R36" s="80">
        <v>3620</v>
      </c>
      <c r="S36" s="78">
        <f t="shared" si="22"/>
        <v>-194</v>
      </c>
      <c r="T36" s="79">
        <f t="shared" si="23"/>
        <v>-5.0999999999999996</v>
      </c>
      <c r="U36" s="83"/>
    </row>
    <row r="37" spans="1:21" ht="16.5" customHeight="1" x14ac:dyDescent="0.25">
      <c r="A37" s="86" t="s">
        <v>52</v>
      </c>
      <c r="B37" s="87">
        <v>49</v>
      </c>
      <c r="C37" s="87">
        <v>46</v>
      </c>
      <c r="D37" s="88">
        <f t="shared" ref="D37:D53" si="24">C37-B37</f>
        <v>-3</v>
      </c>
      <c r="E37" s="89">
        <f t="shared" ref="E37:E53" si="25">ROUND(C37/B37*100-100,1)</f>
        <v>-6.1</v>
      </c>
      <c r="F37" s="89"/>
      <c r="G37" s="90">
        <v>145</v>
      </c>
      <c r="H37" s="88">
        <v>159</v>
      </c>
      <c r="I37" s="88">
        <f t="shared" ref="I37:I53" si="26">H37-G37</f>
        <v>14</v>
      </c>
      <c r="J37" s="89">
        <f t="shared" ref="J37:J53" si="27">ROUND(H37/G37*100-100,1)</f>
        <v>9.6999999999999993</v>
      </c>
      <c r="K37" s="89"/>
      <c r="L37" s="88">
        <v>257760</v>
      </c>
      <c r="M37" s="91">
        <v>262447</v>
      </c>
      <c r="N37" s="88">
        <f t="shared" si="20"/>
        <v>4687</v>
      </c>
      <c r="O37" s="92">
        <f t="shared" si="21"/>
        <v>1.8</v>
      </c>
      <c r="P37" s="93"/>
      <c r="Q37" s="94">
        <v>2214</v>
      </c>
      <c r="R37" s="95">
        <v>1334</v>
      </c>
      <c r="S37" s="88">
        <f t="shared" si="22"/>
        <v>-880</v>
      </c>
      <c r="T37" s="89">
        <f t="shared" si="23"/>
        <v>-39.700000000000003</v>
      </c>
      <c r="U37" s="93"/>
    </row>
    <row r="38" spans="1:21" ht="16.5" customHeight="1" x14ac:dyDescent="0.25">
      <c r="A38" s="30" t="s">
        <v>14</v>
      </c>
      <c r="B38" s="60">
        <v>363</v>
      </c>
      <c r="C38" s="61">
        <v>322</v>
      </c>
      <c r="D38" s="32">
        <f t="shared" si="24"/>
        <v>-41</v>
      </c>
      <c r="E38" s="33">
        <f t="shared" si="25"/>
        <v>-11.3</v>
      </c>
      <c r="F38" s="33">
        <f>ROUND(C38/C$7*100,1)</f>
        <v>2.2999999999999998</v>
      </c>
      <c r="G38" s="62">
        <v>1536</v>
      </c>
      <c r="H38" s="21">
        <v>1437</v>
      </c>
      <c r="I38" s="32">
        <f t="shared" si="26"/>
        <v>-99</v>
      </c>
      <c r="J38" s="33">
        <f t="shared" si="27"/>
        <v>-6.4</v>
      </c>
      <c r="K38" s="33">
        <f>ROUND(H38/H$7*100,1)</f>
        <v>1.5</v>
      </c>
      <c r="L38" s="24">
        <v>2419455</v>
      </c>
      <c r="M38" s="53">
        <v>2268456</v>
      </c>
      <c r="N38" s="24">
        <f t="shared" ref="N38:N53" si="28">M38-L38</f>
        <v>-150999</v>
      </c>
      <c r="O38" s="36">
        <f t="shared" ref="O38:O53" si="29">ROUND(M38/L38*100-100,1)</f>
        <v>-6.2</v>
      </c>
      <c r="P38" s="37">
        <f>ROUND(M38/M$7*100,1)</f>
        <v>0.6</v>
      </c>
      <c r="Q38" s="38">
        <v>32218</v>
      </c>
      <c r="R38" s="39">
        <v>34819</v>
      </c>
      <c r="S38" s="21">
        <f t="shared" ref="S38:S53" si="30">R38-Q38</f>
        <v>2601</v>
      </c>
      <c r="T38" s="29">
        <f t="shared" ref="T38:T53" si="31">ROUND(R38/Q38*100-100,1)</f>
        <v>8.1</v>
      </c>
      <c r="U38" s="37">
        <f>ROUND(R38/R$7*100,1)</f>
        <v>2.2000000000000002</v>
      </c>
    </row>
    <row r="39" spans="1:21" ht="16.5" customHeight="1" x14ac:dyDescent="0.25">
      <c r="A39" s="30" t="s">
        <v>53</v>
      </c>
      <c r="B39" s="60">
        <f>SUM(B40:B41)</f>
        <v>365</v>
      </c>
      <c r="C39" s="61">
        <f>SUM(C40:C41)</f>
        <v>341</v>
      </c>
      <c r="D39" s="32">
        <f t="shared" si="24"/>
        <v>-24</v>
      </c>
      <c r="E39" s="33">
        <f t="shared" si="25"/>
        <v>-6.6</v>
      </c>
      <c r="F39" s="33">
        <f>ROUND(C39/C$7*100,1)</f>
        <v>2.4</v>
      </c>
      <c r="G39" s="62">
        <f>SUM(G40:G41)</f>
        <v>1401</v>
      </c>
      <c r="H39" s="21">
        <f>SUM(H40:H41)</f>
        <v>1307</v>
      </c>
      <c r="I39" s="32">
        <f t="shared" si="26"/>
        <v>-94</v>
      </c>
      <c r="J39" s="33">
        <f t="shared" si="27"/>
        <v>-6.7</v>
      </c>
      <c r="K39" s="33">
        <f>ROUND(H39/H$7*100,1)</f>
        <v>1.4</v>
      </c>
      <c r="L39" s="21">
        <f>SUM(L40:L41)</f>
        <v>2398130</v>
      </c>
      <c r="M39" s="57">
        <f>SUM(M40:M41)</f>
        <v>2154338</v>
      </c>
      <c r="N39" s="21">
        <f t="shared" si="28"/>
        <v>-243792</v>
      </c>
      <c r="O39" s="36">
        <f t="shared" si="29"/>
        <v>-10.199999999999999</v>
      </c>
      <c r="P39" s="37">
        <f>ROUND(M39/M$7*100,1)</f>
        <v>0.5</v>
      </c>
      <c r="Q39" s="38">
        <f>SUM(Q40:Q41)</f>
        <v>18978</v>
      </c>
      <c r="R39" s="39">
        <f>SUM(R40:R41)</f>
        <v>18412</v>
      </c>
      <c r="S39" s="21">
        <f t="shared" si="30"/>
        <v>-566</v>
      </c>
      <c r="T39" s="29">
        <f t="shared" si="31"/>
        <v>-3</v>
      </c>
      <c r="U39" s="37">
        <f>ROUND(R39/R$7*100,1)</f>
        <v>1.2</v>
      </c>
    </row>
    <row r="40" spans="1:21" ht="16.5" customHeight="1" x14ac:dyDescent="0.25">
      <c r="A40" s="76" t="s">
        <v>54</v>
      </c>
      <c r="B40" s="96">
        <v>289</v>
      </c>
      <c r="C40" s="97">
        <v>272</v>
      </c>
      <c r="D40" s="98">
        <f t="shared" si="24"/>
        <v>-17</v>
      </c>
      <c r="E40" s="79">
        <f t="shared" si="25"/>
        <v>-5.9</v>
      </c>
      <c r="F40" s="79"/>
      <c r="G40" s="99">
        <v>1120</v>
      </c>
      <c r="H40" s="78">
        <v>1059</v>
      </c>
      <c r="I40" s="98">
        <f t="shared" si="26"/>
        <v>-61</v>
      </c>
      <c r="J40" s="79">
        <f t="shared" si="27"/>
        <v>-5.4</v>
      </c>
      <c r="K40" s="79"/>
      <c r="L40" s="78">
        <v>1809855</v>
      </c>
      <c r="M40" s="81">
        <v>1633008</v>
      </c>
      <c r="N40" s="78">
        <f t="shared" si="28"/>
        <v>-176847</v>
      </c>
      <c r="O40" s="82">
        <f t="shared" si="29"/>
        <v>-9.8000000000000007</v>
      </c>
      <c r="P40" s="83"/>
      <c r="Q40" s="84">
        <v>15495</v>
      </c>
      <c r="R40" s="100">
        <v>15362</v>
      </c>
      <c r="S40" s="78">
        <f t="shared" si="30"/>
        <v>-133</v>
      </c>
      <c r="T40" s="101">
        <f t="shared" si="31"/>
        <v>-0.9</v>
      </c>
      <c r="U40" s="83"/>
    </row>
    <row r="41" spans="1:21" ht="16.5" customHeight="1" x14ac:dyDescent="0.25">
      <c r="A41" s="86" t="s">
        <v>55</v>
      </c>
      <c r="B41" s="102">
        <v>76</v>
      </c>
      <c r="C41" s="103">
        <v>69</v>
      </c>
      <c r="D41" s="104">
        <f t="shared" si="24"/>
        <v>-7</v>
      </c>
      <c r="E41" s="89">
        <f t="shared" si="25"/>
        <v>-9.1999999999999993</v>
      </c>
      <c r="F41" s="89"/>
      <c r="G41" s="102">
        <v>281</v>
      </c>
      <c r="H41" s="88">
        <v>248</v>
      </c>
      <c r="I41" s="104">
        <f t="shared" si="26"/>
        <v>-33</v>
      </c>
      <c r="J41" s="89">
        <f t="shared" si="27"/>
        <v>-11.7</v>
      </c>
      <c r="K41" s="89"/>
      <c r="L41" s="87">
        <v>588275</v>
      </c>
      <c r="M41" s="91">
        <v>521330</v>
      </c>
      <c r="N41" s="88">
        <f t="shared" si="28"/>
        <v>-66945</v>
      </c>
      <c r="O41" s="92">
        <f t="shared" si="29"/>
        <v>-11.4</v>
      </c>
      <c r="P41" s="93"/>
      <c r="Q41" s="94">
        <v>3483</v>
      </c>
      <c r="R41" s="105">
        <v>3050</v>
      </c>
      <c r="S41" s="88">
        <f t="shared" si="30"/>
        <v>-433</v>
      </c>
      <c r="T41" s="106">
        <f t="shared" si="31"/>
        <v>-12.4</v>
      </c>
      <c r="U41" s="93"/>
    </row>
    <row r="42" spans="1:21" ht="16.5" customHeight="1" x14ac:dyDescent="0.25">
      <c r="A42" s="64" t="s">
        <v>15</v>
      </c>
      <c r="B42" s="65">
        <v>266</v>
      </c>
      <c r="C42" s="65">
        <v>230</v>
      </c>
      <c r="D42" s="66">
        <f t="shared" si="24"/>
        <v>-36</v>
      </c>
      <c r="E42" s="67">
        <f t="shared" si="25"/>
        <v>-13.5</v>
      </c>
      <c r="F42" s="67">
        <f>ROUND(C42/C$7*100,1)</f>
        <v>1.6</v>
      </c>
      <c r="G42" s="68">
        <v>1415</v>
      </c>
      <c r="H42" s="66">
        <v>1298</v>
      </c>
      <c r="I42" s="66">
        <f t="shared" si="26"/>
        <v>-117</v>
      </c>
      <c r="J42" s="67">
        <f t="shared" si="27"/>
        <v>-8.3000000000000007</v>
      </c>
      <c r="K42" s="67">
        <f>ROUND(H42/H$7*100,1)</f>
        <v>1.4</v>
      </c>
      <c r="L42" s="66">
        <v>2788899</v>
      </c>
      <c r="M42" s="59">
        <v>2481549</v>
      </c>
      <c r="N42" s="66">
        <f t="shared" si="28"/>
        <v>-307350</v>
      </c>
      <c r="O42" s="69">
        <f t="shared" si="29"/>
        <v>-11</v>
      </c>
      <c r="P42" s="48">
        <f>ROUND(M42/M$7*100,1)</f>
        <v>0.6</v>
      </c>
      <c r="Q42" s="63">
        <v>31659</v>
      </c>
      <c r="R42" s="70">
        <v>27824</v>
      </c>
      <c r="S42" s="66">
        <f t="shared" si="30"/>
        <v>-3835</v>
      </c>
      <c r="T42" s="67">
        <f t="shared" si="31"/>
        <v>-12.1</v>
      </c>
      <c r="U42" s="48">
        <f>ROUND(R42/R$7*100,1)</f>
        <v>1.8</v>
      </c>
    </row>
    <row r="43" spans="1:21" ht="16.5" customHeight="1" x14ac:dyDescent="0.25">
      <c r="A43" s="64" t="s">
        <v>16</v>
      </c>
      <c r="B43" s="65">
        <v>54</v>
      </c>
      <c r="C43" s="65">
        <v>45</v>
      </c>
      <c r="D43" s="66">
        <f t="shared" si="24"/>
        <v>-9</v>
      </c>
      <c r="E43" s="67">
        <f t="shared" si="25"/>
        <v>-16.7</v>
      </c>
      <c r="F43" s="67">
        <f>ROUND(C43/C$7*100,1)</f>
        <v>0.3</v>
      </c>
      <c r="G43" s="68">
        <v>177</v>
      </c>
      <c r="H43" s="66">
        <v>153</v>
      </c>
      <c r="I43" s="66">
        <f t="shared" si="26"/>
        <v>-24</v>
      </c>
      <c r="J43" s="67">
        <f t="shared" si="27"/>
        <v>-13.6</v>
      </c>
      <c r="K43" s="67">
        <f>ROUND(H43/H$7*100,1)</f>
        <v>0.2</v>
      </c>
      <c r="L43" s="66">
        <v>282062</v>
      </c>
      <c r="M43" s="70">
        <v>287826</v>
      </c>
      <c r="N43" s="66">
        <f t="shared" si="28"/>
        <v>5764</v>
      </c>
      <c r="O43" s="69">
        <f t="shared" si="29"/>
        <v>2</v>
      </c>
      <c r="P43" s="37">
        <f>ROUND(M43/M$7*100,1)</f>
        <v>0.1</v>
      </c>
      <c r="Q43" s="60">
        <v>2230</v>
      </c>
      <c r="R43" s="70">
        <v>1822</v>
      </c>
      <c r="S43" s="66">
        <f t="shared" si="30"/>
        <v>-408</v>
      </c>
      <c r="T43" s="67">
        <f t="shared" si="31"/>
        <v>-18.3</v>
      </c>
      <c r="U43" s="37">
        <f>ROUND(R43/R$7*100,1)</f>
        <v>0.1</v>
      </c>
    </row>
    <row r="44" spans="1:21" ht="16.5" customHeight="1" x14ac:dyDescent="0.25">
      <c r="A44" s="51" t="s">
        <v>17</v>
      </c>
      <c r="B44" s="52">
        <v>238</v>
      </c>
      <c r="C44" s="52">
        <v>208</v>
      </c>
      <c r="D44" s="24">
        <f t="shared" si="24"/>
        <v>-30</v>
      </c>
      <c r="E44" s="19">
        <f t="shared" si="25"/>
        <v>-12.6</v>
      </c>
      <c r="F44" s="19">
        <f>ROUND(C44/C$7*100,1)</f>
        <v>1.5</v>
      </c>
      <c r="G44" s="71">
        <v>2064</v>
      </c>
      <c r="H44" s="24">
        <v>2037</v>
      </c>
      <c r="I44" s="24">
        <f t="shared" si="26"/>
        <v>-27</v>
      </c>
      <c r="J44" s="19">
        <f t="shared" si="27"/>
        <v>-1.3</v>
      </c>
      <c r="K44" s="19">
        <f>ROUND(H44/H$7*100,1)</f>
        <v>2.2000000000000002</v>
      </c>
      <c r="L44" s="24">
        <v>9619393</v>
      </c>
      <c r="M44" s="53">
        <v>9404973</v>
      </c>
      <c r="N44" s="24">
        <f t="shared" si="28"/>
        <v>-214420</v>
      </c>
      <c r="O44" s="25">
        <f t="shared" si="29"/>
        <v>-2.2000000000000002</v>
      </c>
      <c r="P44" s="26">
        <f>ROUND(M44/M$7*100,1)</f>
        <v>2.4</v>
      </c>
      <c r="Q44" s="27">
        <v>59490</v>
      </c>
      <c r="R44" s="54">
        <v>58811</v>
      </c>
      <c r="S44" s="24">
        <f t="shared" si="30"/>
        <v>-679</v>
      </c>
      <c r="T44" s="19">
        <f t="shared" si="31"/>
        <v>-1.1000000000000001</v>
      </c>
      <c r="U44" s="26">
        <f>ROUND(R44/R$7*100,1)</f>
        <v>3.8</v>
      </c>
    </row>
    <row r="45" spans="1:21" ht="16.5" customHeight="1" x14ac:dyDescent="0.25">
      <c r="A45" s="30" t="s">
        <v>24</v>
      </c>
      <c r="B45" s="55">
        <f>SUM(B46:B47)</f>
        <v>266</v>
      </c>
      <c r="C45" s="55">
        <f>SUM(C46:C47)</f>
        <v>243</v>
      </c>
      <c r="D45" s="21">
        <f t="shared" si="24"/>
        <v>-23</v>
      </c>
      <c r="E45" s="33">
        <f t="shared" si="25"/>
        <v>-8.6</v>
      </c>
      <c r="F45" s="33">
        <f>ROUND(C45/C$7*100,1)</f>
        <v>1.7</v>
      </c>
      <c r="G45" s="38">
        <f>SUM(G46:G47)</f>
        <v>1449</v>
      </c>
      <c r="H45" s="21">
        <f>SUM(H46:H47)</f>
        <v>1508</v>
      </c>
      <c r="I45" s="21">
        <f t="shared" si="26"/>
        <v>59</v>
      </c>
      <c r="J45" s="33">
        <f t="shared" si="27"/>
        <v>4.0999999999999996</v>
      </c>
      <c r="K45" s="33">
        <f>ROUND(H45/H$7*100,1)</f>
        <v>1.6</v>
      </c>
      <c r="L45" s="55">
        <f>SUM(L46:L47)</f>
        <v>6364134</v>
      </c>
      <c r="M45" s="57">
        <f>SUM(M46:M47)</f>
        <v>5481748</v>
      </c>
      <c r="N45" s="21">
        <f t="shared" si="28"/>
        <v>-882386</v>
      </c>
      <c r="O45" s="36">
        <f t="shared" si="29"/>
        <v>-13.9</v>
      </c>
      <c r="P45" s="37">
        <f>ROUND(M45/M$7*100,1)</f>
        <v>1.4</v>
      </c>
      <c r="Q45" s="38">
        <f>SUM(Q46:Q47)</f>
        <v>19349</v>
      </c>
      <c r="R45" s="56">
        <f>SUM(R46:R47)</f>
        <v>20101</v>
      </c>
      <c r="S45" s="21">
        <f t="shared" si="30"/>
        <v>752</v>
      </c>
      <c r="T45" s="33">
        <f t="shared" si="31"/>
        <v>3.9</v>
      </c>
      <c r="U45" s="37">
        <f>ROUND(R45/R$7*100,1)</f>
        <v>1.3</v>
      </c>
    </row>
    <row r="46" spans="1:21" ht="16.5" customHeight="1" x14ac:dyDescent="0.25">
      <c r="A46" s="76" t="s">
        <v>38</v>
      </c>
      <c r="B46" s="77">
        <v>73</v>
      </c>
      <c r="C46" s="77">
        <v>67</v>
      </c>
      <c r="D46" s="78">
        <f t="shared" si="24"/>
        <v>-6</v>
      </c>
      <c r="E46" s="79">
        <f t="shared" si="25"/>
        <v>-8.1999999999999993</v>
      </c>
      <c r="F46" s="79"/>
      <c r="G46" s="84">
        <v>282</v>
      </c>
      <c r="H46" s="78">
        <v>266</v>
      </c>
      <c r="I46" s="78">
        <f t="shared" si="26"/>
        <v>-16</v>
      </c>
      <c r="J46" s="79">
        <f t="shared" si="27"/>
        <v>-5.7</v>
      </c>
      <c r="K46" s="79"/>
      <c r="L46" s="77">
        <v>2695571</v>
      </c>
      <c r="M46" s="81">
        <v>966193</v>
      </c>
      <c r="N46" s="78">
        <f t="shared" si="28"/>
        <v>-1729378</v>
      </c>
      <c r="O46" s="82">
        <f t="shared" si="29"/>
        <v>-64.2</v>
      </c>
      <c r="P46" s="83"/>
      <c r="Q46" s="84">
        <v>3090</v>
      </c>
      <c r="R46" s="80">
        <v>2455</v>
      </c>
      <c r="S46" s="78">
        <f t="shared" si="30"/>
        <v>-635</v>
      </c>
      <c r="T46" s="79">
        <f t="shared" si="31"/>
        <v>-20.6</v>
      </c>
      <c r="U46" s="83"/>
    </row>
    <row r="47" spans="1:21" ht="16.5" customHeight="1" x14ac:dyDescent="0.25">
      <c r="A47" s="86" t="s">
        <v>39</v>
      </c>
      <c r="B47" s="87">
        <v>193</v>
      </c>
      <c r="C47" s="87">
        <v>176</v>
      </c>
      <c r="D47" s="88">
        <f t="shared" si="24"/>
        <v>-17</v>
      </c>
      <c r="E47" s="89">
        <f t="shared" si="25"/>
        <v>-8.8000000000000007</v>
      </c>
      <c r="F47" s="89"/>
      <c r="G47" s="94">
        <v>1167</v>
      </c>
      <c r="H47" s="88">
        <v>1242</v>
      </c>
      <c r="I47" s="88">
        <f t="shared" si="26"/>
        <v>75</v>
      </c>
      <c r="J47" s="89">
        <f t="shared" si="27"/>
        <v>6.4</v>
      </c>
      <c r="K47" s="89"/>
      <c r="L47" s="87">
        <v>3668563</v>
      </c>
      <c r="M47" s="91">
        <v>4515555</v>
      </c>
      <c r="N47" s="88">
        <f t="shared" si="28"/>
        <v>846992</v>
      </c>
      <c r="O47" s="92">
        <f t="shared" si="29"/>
        <v>23.1</v>
      </c>
      <c r="P47" s="93"/>
      <c r="Q47" s="94">
        <v>16259</v>
      </c>
      <c r="R47" s="95">
        <v>17646</v>
      </c>
      <c r="S47" s="88">
        <f t="shared" si="30"/>
        <v>1387</v>
      </c>
      <c r="T47" s="89">
        <f t="shared" si="31"/>
        <v>8.5</v>
      </c>
      <c r="U47" s="93"/>
    </row>
    <row r="48" spans="1:21" ht="16.5" customHeight="1" x14ac:dyDescent="0.25">
      <c r="A48" s="30" t="s">
        <v>18</v>
      </c>
      <c r="B48" s="60">
        <v>350</v>
      </c>
      <c r="C48" s="61">
        <v>336</v>
      </c>
      <c r="D48" s="32">
        <f t="shared" si="24"/>
        <v>-14</v>
      </c>
      <c r="E48" s="33">
        <f t="shared" si="25"/>
        <v>-4</v>
      </c>
      <c r="F48" s="33">
        <f>ROUND(C48/C$7*100,1)</f>
        <v>2.4</v>
      </c>
      <c r="G48" s="62">
        <v>1358</v>
      </c>
      <c r="H48" s="21">
        <v>1235</v>
      </c>
      <c r="I48" s="32">
        <f t="shared" si="26"/>
        <v>-123</v>
      </c>
      <c r="J48" s="33">
        <f t="shared" si="27"/>
        <v>-9.1</v>
      </c>
      <c r="K48" s="33">
        <f>ROUND(H48/H$7*100,1)</f>
        <v>1.3</v>
      </c>
      <c r="L48" s="72">
        <v>1929144</v>
      </c>
      <c r="M48" s="57">
        <v>1560398</v>
      </c>
      <c r="N48" s="32">
        <f t="shared" si="28"/>
        <v>-368746</v>
      </c>
      <c r="O48" s="36">
        <f t="shared" si="29"/>
        <v>-19.100000000000001</v>
      </c>
      <c r="P48" s="37">
        <f>ROUND(M48/M$7*100,1)</f>
        <v>0.4</v>
      </c>
      <c r="Q48" s="38">
        <v>20442</v>
      </c>
      <c r="R48" s="39">
        <v>19176</v>
      </c>
      <c r="S48" s="21">
        <f t="shared" si="30"/>
        <v>-1266</v>
      </c>
      <c r="T48" s="29">
        <f t="shared" si="31"/>
        <v>-6.2</v>
      </c>
      <c r="U48" s="37">
        <f>ROUND(R48/R$7*100,1)</f>
        <v>1.2</v>
      </c>
    </row>
    <row r="49" spans="1:21" ht="16.5" customHeight="1" x14ac:dyDescent="0.25">
      <c r="A49" s="30" t="s">
        <v>19</v>
      </c>
      <c r="B49" s="60">
        <v>253</v>
      </c>
      <c r="C49" s="61">
        <v>224</v>
      </c>
      <c r="D49" s="32">
        <f t="shared" si="24"/>
        <v>-29</v>
      </c>
      <c r="E49" s="33">
        <f t="shared" si="25"/>
        <v>-11.5</v>
      </c>
      <c r="F49" s="33">
        <f>ROUND(C49/C$7*100,1)</f>
        <v>1.6</v>
      </c>
      <c r="G49" s="62">
        <v>1524</v>
      </c>
      <c r="H49" s="21">
        <v>1450</v>
      </c>
      <c r="I49" s="32">
        <f t="shared" si="26"/>
        <v>-74</v>
      </c>
      <c r="J49" s="33">
        <f t="shared" si="27"/>
        <v>-4.9000000000000004</v>
      </c>
      <c r="K49" s="33">
        <f>ROUND(H49/H$7*100,1)</f>
        <v>1.6</v>
      </c>
      <c r="L49" s="72">
        <v>4256040</v>
      </c>
      <c r="M49" s="57">
        <v>4085299</v>
      </c>
      <c r="N49" s="32">
        <f t="shared" si="28"/>
        <v>-170741</v>
      </c>
      <c r="O49" s="36">
        <f t="shared" si="29"/>
        <v>-4</v>
      </c>
      <c r="P49" s="37">
        <f>ROUND(M49/M$7*100,1)</f>
        <v>1</v>
      </c>
      <c r="Q49" s="38">
        <v>23364</v>
      </c>
      <c r="R49" s="39">
        <v>27197</v>
      </c>
      <c r="S49" s="21">
        <f t="shared" si="30"/>
        <v>3833</v>
      </c>
      <c r="T49" s="29">
        <f t="shared" si="31"/>
        <v>16.399999999999999</v>
      </c>
      <c r="U49" s="37">
        <f>ROUND(R49/R$7*100,1)</f>
        <v>1.7</v>
      </c>
    </row>
    <row r="50" spans="1:21" s="10" customFormat="1" ht="16.5" customHeight="1" x14ac:dyDescent="0.25">
      <c r="A50" s="30" t="s">
        <v>25</v>
      </c>
      <c r="B50" s="60">
        <f>SUM(B51:B53)</f>
        <v>215</v>
      </c>
      <c r="C50" s="61">
        <f>SUM(C51:C53)</f>
        <v>202</v>
      </c>
      <c r="D50" s="32">
        <f t="shared" si="24"/>
        <v>-13</v>
      </c>
      <c r="E50" s="33">
        <f t="shared" si="25"/>
        <v>-6</v>
      </c>
      <c r="F50" s="33">
        <f>ROUND(C50/C$7*100,1)</f>
        <v>1.4</v>
      </c>
      <c r="G50" s="62">
        <f>SUM(G51:G53)</f>
        <v>943</v>
      </c>
      <c r="H50" s="21">
        <f>SUM(H51:H53)</f>
        <v>976</v>
      </c>
      <c r="I50" s="32">
        <f t="shared" si="26"/>
        <v>33</v>
      </c>
      <c r="J50" s="33">
        <f t="shared" si="27"/>
        <v>3.5</v>
      </c>
      <c r="K50" s="33">
        <f>ROUND(H50/H$7*100,1)</f>
        <v>1</v>
      </c>
      <c r="L50" s="72">
        <f>SUM(L51:L53)</f>
        <v>1447717</v>
      </c>
      <c r="M50" s="57">
        <f>SUM(M51:M53)</f>
        <v>1319650</v>
      </c>
      <c r="N50" s="32">
        <f t="shared" si="28"/>
        <v>-128067</v>
      </c>
      <c r="O50" s="36">
        <f t="shared" si="29"/>
        <v>-8.8000000000000007</v>
      </c>
      <c r="P50" s="37">
        <f>ROUND(M50/M$7*100,1)</f>
        <v>0.3</v>
      </c>
      <c r="Q50" s="38">
        <f>SUM(Q51:Q53)</f>
        <v>15794</v>
      </c>
      <c r="R50" s="39">
        <f>SUM(R51:R53)</f>
        <v>18213</v>
      </c>
      <c r="S50" s="21">
        <f t="shared" si="30"/>
        <v>2419</v>
      </c>
      <c r="T50" s="29">
        <f t="shared" si="31"/>
        <v>15.3</v>
      </c>
      <c r="U50" s="37">
        <f>ROUND(R50/R$7*100,1)</f>
        <v>1.2</v>
      </c>
    </row>
    <row r="51" spans="1:21" s="10" customFormat="1" ht="16.5" customHeight="1" x14ac:dyDescent="0.25">
      <c r="A51" s="76" t="s">
        <v>42</v>
      </c>
      <c r="B51" s="96">
        <v>31</v>
      </c>
      <c r="C51" s="97">
        <v>31</v>
      </c>
      <c r="D51" s="98">
        <f t="shared" si="24"/>
        <v>0</v>
      </c>
      <c r="E51" s="79">
        <f t="shared" si="25"/>
        <v>0</v>
      </c>
      <c r="F51" s="79"/>
      <c r="G51" s="99">
        <v>83</v>
      </c>
      <c r="H51" s="78">
        <v>61</v>
      </c>
      <c r="I51" s="98">
        <f t="shared" si="26"/>
        <v>-22</v>
      </c>
      <c r="J51" s="79">
        <f t="shared" si="27"/>
        <v>-26.5</v>
      </c>
      <c r="K51" s="79"/>
      <c r="L51" s="107">
        <v>53695</v>
      </c>
      <c r="M51" s="81">
        <v>55833</v>
      </c>
      <c r="N51" s="98">
        <f t="shared" si="28"/>
        <v>2138</v>
      </c>
      <c r="O51" s="82">
        <f t="shared" si="29"/>
        <v>4</v>
      </c>
      <c r="P51" s="83"/>
      <c r="Q51" s="84">
        <v>1255</v>
      </c>
      <c r="R51" s="100">
        <v>1191</v>
      </c>
      <c r="S51" s="78">
        <f t="shared" si="30"/>
        <v>-64</v>
      </c>
      <c r="T51" s="101">
        <f t="shared" si="31"/>
        <v>-5.0999999999999996</v>
      </c>
      <c r="U51" s="83"/>
    </row>
    <row r="52" spans="1:21" ht="16.5" customHeight="1" x14ac:dyDescent="0.25">
      <c r="A52" s="76" t="s">
        <v>40</v>
      </c>
      <c r="B52" s="96">
        <v>135</v>
      </c>
      <c r="C52" s="97">
        <v>125</v>
      </c>
      <c r="D52" s="98">
        <f t="shared" si="24"/>
        <v>-10</v>
      </c>
      <c r="E52" s="79">
        <f t="shared" si="25"/>
        <v>-7.4</v>
      </c>
      <c r="F52" s="79"/>
      <c r="G52" s="99">
        <v>610</v>
      </c>
      <c r="H52" s="78">
        <v>641</v>
      </c>
      <c r="I52" s="98">
        <f t="shared" si="26"/>
        <v>31</v>
      </c>
      <c r="J52" s="79">
        <f t="shared" si="27"/>
        <v>5.0999999999999996</v>
      </c>
      <c r="K52" s="79"/>
      <c r="L52" s="107">
        <v>943206</v>
      </c>
      <c r="M52" s="81">
        <v>838411</v>
      </c>
      <c r="N52" s="98">
        <f t="shared" si="28"/>
        <v>-104795</v>
      </c>
      <c r="O52" s="82">
        <f t="shared" si="29"/>
        <v>-11.1</v>
      </c>
      <c r="P52" s="83"/>
      <c r="Q52" s="84">
        <v>11550</v>
      </c>
      <c r="R52" s="100">
        <v>12817</v>
      </c>
      <c r="S52" s="78">
        <f t="shared" si="30"/>
        <v>1267</v>
      </c>
      <c r="T52" s="101">
        <f t="shared" si="31"/>
        <v>11</v>
      </c>
      <c r="U52" s="83"/>
    </row>
    <row r="53" spans="1:21" ht="16.5" customHeight="1" x14ac:dyDescent="0.25">
      <c r="A53" s="86" t="s">
        <v>41</v>
      </c>
      <c r="B53" s="102">
        <v>49</v>
      </c>
      <c r="C53" s="103">
        <v>46</v>
      </c>
      <c r="D53" s="104">
        <f t="shared" si="24"/>
        <v>-3</v>
      </c>
      <c r="E53" s="89">
        <f t="shared" si="25"/>
        <v>-6.1</v>
      </c>
      <c r="F53" s="89"/>
      <c r="G53" s="108">
        <v>250</v>
      </c>
      <c r="H53" s="88">
        <v>274</v>
      </c>
      <c r="I53" s="104">
        <f t="shared" si="26"/>
        <v>24</v>
      </c>
      <c r="J53" s="89">
        <f t="shared" si="27"/>
        <v>9.6</v>
      </c>
      <c r="K53" s="89"/>
      <c r="L53" s="109">
        <v>450816</v>
      </c>
      <c r="M53" s="91">
        <v>425406</v>
      </c>
      <c r="N53" s="104">
        <f t="shared" si="28"/>
        <v>-25410</v>
      </c>
      <c r="O53" s="92">
        <f t="shared" si="29"/>
        <v>-5.6</v>
      </c>
      <c r="P53" s="93"/>
      <c r="Q53" s="94">
        <v>2989</v>
      </c>
      <c r="R53" s="105">
        <v>4205</v>
      </c>
      <c r="S53" s="88">
        <f t="shared" si="30"/>
        <v>1216</v>
      </c>
      <c r="T53" s="106">
        <f t="shared" si="31"/>
        <v>40.700000000000003</v>
      </c>
      <c r="U53" s="93"/>
    </row>
    <row r="54" spans="1:21" ht="16.5" customHeight="1" x14ac:dyDescent="0.25">
      <c r="A54" s="8"/>
      <c r="B54" s="73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74"/>
      <c r="S54" s="8"/>
      <c r="T54" s="8"/>
      <c r="U54" s="8"/>
    </row>
    <row r="55" spans="1:21" ht="16.5" customHeight="1" x14ac:dyDescent="0.25">
      <c r="A55" s="8"/>
      <c r="B55" s="34" t="s">
        <v>56</v>
      </c>
      <c r="C55" s="8"/>
      <c r="D55" s="8"/>
      <c r="E55" s="8"/>
      <c r="F55" s="8"/>
      <c r="G55" s="62"/>
      <c r="H55" s="8"/>
      <c r="I55" s="8"/>
      <c r="J55" s="8"/>
      <c r="K55" s="8"/>
      <c r="L55" s="8"/>
      <c r="M55" s="8"/>
      <c r="N55" s="8"/>
      <c r="O55" s="8"/>
      <c r="P55" s="8"/>
      <c r="Q55" s="75"/>
      <c r="R55" s="74"/>
      <c r="S55" s="8"/>
      <c r="T55" s="8"/>
      <c r="U55" s="8"/>
    </row>
    <row r="56" spans="1:21" x14ac:dyDescent="0.25">
      <c r="B56" s="6"/>
      <c r="G56" s="3"/>
      <c r="L56" s="7"/>
      <c r="Q56" s="4"/>
    </row>
    <row r="57" spans="1:21" x14ac:dyDescent="0.25">
      <c r="B57" s="6"/>
      <c r="G57" s="3"/>
      <c r="L57" s="7"/>
      <c r="Q57" s="4"/>
    </row>
    <row r="58" spans="1:21" x14ac:dyDescent="0.25">
      <c r="B58" s="6"/>
      <c r="G58" s="3"/>
      <c r="L58" s="7"/>
      <c r="Q58" s="4"/>
    </row>
    <row r="59" spans="1:21" x14ac:dyDescent="0.25">
      <c r="B59" s="6"/>
      <c r="G59" s="3"/>
      <c r="L59" s="7"/>
      <c r="Q59" s="4"/>
    </row>
    <row r="60" spans="1:21" x14ac:dyDescent="0.25">
      <c r="B60" s="6"/>
      <c r="G60" s="3"/>
      <c r="L60" s="7"/>
      <c r="Q60" s="4"/>
    </row>
    <row r="61" spans="1:21" x14ac:dyDescent="0.25">
      <c r="B61" s="6"/>
      <c r="G61" s="3"/>
      <c r="L61" s="7"/>
      <c r="Q61" s="4"/>
    </row>
    <row r="62" spans="1:21" x14ac:dyDescent="0.25">
      <c r="B62" s="6"/>
      <c r="G62" s="3"/>
      <c r="L62" s="7"/>
      <c r="Q62" s="4"/>
    </row>
    <row r="63" spans="1:21" x14ac:dyDescent="0.25">
      <c r="B63" s="6"/>
      <c r="G63" s="3"/>
      <c r="L63" s="7"/>
      <c r="Q63" s="4"/>
    </row>
    <row r="64" spans="1:21" x14ac:dyDescent="0.25">
      <c r="B64" s="6"/>
      <c r="G64" s="3"/>
      <c r="L64" s="7"/>
      <c r="Q64" s="4"/>
    </row>
    <row r="65" spans="2:17" x14ac:dyDescent="0.25">
      <c r="B65" s="6"/>
      <c r="G65" s="3"/>
      <c r="L65" s="7"/>
      <c r="Q65" s="4"/>
    </row>
    <row r="66" spans="2:17" x14ac:dyDescent="0.25">
      <c r="B66" s="6"/>
      <c r="G66" s="3"/>
      <c r="L66" s="7"/>
      <c r="Q66" s="4"/>
    </row>
    <row r="67" spans="2:17" x14ac:dyDescent="0.25">
      <c r="B67" s="6"/>
      <c r="G67" s="3"/>
      <c r="L67" s="7"/>
      <c r="Q67" s="4"/>
    </row>
    <row r="68" spans="2:17" x14ac:dyDescent="0.25">
      <c r="B68" s="6"/>
      <c r="G68" s="3"/>
      <c r="L68" s="7"/>
      <c r="Q68" s="4"/>
    </row>
    <row r="69" spans="2:17" x14ac:dyDescent="0.25">
      <c r="B69" s="6"/>
      <c r="G69" s="3"/>
      <c r="L69" s="7"/>
      <c r="Q69" s="4"/>
    </row>
    <row r="70" spans="2:17" x14ac:dyDescent="0.25">
      <c r="B70" s="6"/>
      <c r="G70" s="3"/>
      <c r="L70" s="7"/>
      <c r="Q70" s="4"/>
    </row>
    <row r="71" spans="2:17" x14ac:dyDescent="0.25">
      <c r="B71" s="6"/>
      <c r="G71" s="3"/>
      <c r="L71" s="7"/>
      <c r="Q71" s="4"/>
    </row>
    <row r="72" spans="2:17" x14ac:dyDescent="0.25">
      <c r="B72" s="6"/>
      <c r="G72" s="3"/>
      <c r="L72" s="7"/>
      <c r="Q72" s="4"/>
    </row>
    <row r="73" spans="2:17" x14ac:dyDescent="0.25">
      <c r="B73" s="6"/>
      <c r="G73" s="3"/>
      <c r="L73" s="7"/>
      <c r="Q73" s="4"/>
    </row>
    <row r="74" spans="2:17" x14ac:dyDescent="0.25">
      <c r="B74" s="6"/>
      <c r="G74" s="3"/>
      <c r="L74" s="7"/>
      <c r="Q74" s="4"/>
    </row>
    <row r="75" spans="2:17" x14ac:dyDescent="0.25">
      <c r="B75" s="6"/>
      <c r="G75" s="3"/>
      <c r="L75" s="7"/>
      <c r="Q75" s="4"/>
    </row>
    <row r="76" spans="2:17" x14ac:dyDescent="0.25">
      <c r="B76" s="6"/>
      <c r="G76" s="3"/>
      <c r="L76" s="7"/>
      <c r="Q76" s="4"/>
    </row>
    <row r="77" spans="2:17" x14ac:dyDescent="0.25">
      <c r="B77" s="6"/>
      <c r="G77" s="3"/>
      <c r="L77" s="7"/>
      <c r="Q77" s="4"/>
    </row>
    <row r="78" spans="2:17" x14ac:dyDescent="0.25">
      <c r="B78" s="6"/>
      <c r="G78" s="3"/>
      <c r="L78" s="7"/>
      <c r="Q78" s="4"/>
    </row>
    <row r="79" spans="2:17" x14ac:dyDescent="0.25">
      <c r="B79" s="6"/>
      <c r="G79" s="3"/>
      <c r="L79" s="7"/>
      <c r="Q79" s="4"/>
    </row>
    <row r="80" spans="2:17" x14ac:dyDescent="0.25">
      <c r="B80" s="6"/>
      <c r="G80" s="3"/>
      <c r="L80" s="7"/>
      <c r="Q80" s="4"/>
    </row>
    <row r="81" spans="2:17" x14ac:dyDescent="0.25">
      <c r="B81" s="6"/>
      <c r="G81" s="3"/>
      <c r="L81" s="7"/>
      <c r="Q81" s="4"/>
    </row>
    <row r="82" spans="2:17" x14ac:dyDescent="0.25">
      <c r="B82" s="6"/>
      <c r="G82" s="3"/>
      <c r="L82" s="7"/>
      <c r="Q82" s="4"/>
    </row>
    <row r="83" spans="2:17" x14ac:dyDescent="0.25">
      <c r="B83" s="6"/>
      <c r="G83" s="3"/>
      <c r="L83" s="7"/>
      <c r="Q83" s="4"/>
    </row>
    <row r="84" spans="2:17" x14ac:dyDescent="0.25">
      <c r="B84" s="6"/>
      <c r="G84" s="3"/>
      <c r="L84" s="7"/>
      <c r="Q84" s="4"/>
    </row>
    <row r="85" spans="2:17" x14ac:dyDescent="0.25">
      <c r="B85" s="6"/>
      <c r="G85" s="3"/>
      <c r="L85" s="7"/>
      <c r="Q85" s="4"/>
    </row>
    <row r="86" spans="2:17" x14ac:dyDescent="0.25">
      <c r="B86" s="6"/>
      <c r="G86" s="3"/>
      <c r="L86" s="7"/>
      <c r="Q86" s="4"/>
    </row>
    <row r="87" spans="2:17" x14ac:dyDescent="0.25">
      <c r="L87" s="7"/>
    </row>
  </sheetData>
  <mergeCells count="24">
    <mergeCell ref="K5:K6"/>
    <mergeCell ref="L5:L6"/>
    <mergeCell ref="U5:U6"/>
    <mergeCell ref="Q4:U4"/>
    <mergeCell ref="Q5:Q6"/>
    <mergeCell ref="R5:R6"/>
    <mergeCell ref="S5:S6"/>
    <mergeCell ref="T5:T6"/>
    <mergeCell ref="L4:P4"/>
    <mergeCell ref="F5:F6"/>
    <mergeCell ref="B4:F4"/>
    <mergeCell ref="G5:G6"/>
    <mergeCell ref="H5:H6"/>
    <mergeCell ref="E5:E6"/>
    <mergeCell ref="B5:B6"/>
    <mergeCell ref="C5:C6"/>
    <mergeCell ref="D5:D6"/>
    <mergeCell ref="G4:K4"/>
    <mergeCell ref="M5:M6"/>
    <mergeCell ref="N5:N6"/>
    <mergeCell ref="O5:O6"/>
    <mergeCell ref="P5:P6"/>
    <mergeCell ref="I5:I6"/>
    <mergeCell ref="J5:J6"/>
  </mergeCells>
  <phoneticPr fontId="2"/>
  <pageMargins left="0.75" right="0.75" top="1" bottom="1" header="0.51200000000000001" footer="0.51200000000000001"/>
  <pageSetup paperSize="9" scale="56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第２２表</vt:lpstr>
      <vt:lpstr>第２２表!Print_Area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2021-10-29T05:06:51Z</dcterms:created>
  <dcterms:modified xsi:type="dcterms:W3CDTF">2021-10-29T05:07:06Z</dcterms:modified>
</cp:coreProperties>
</file>